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260" yWindow="1540" windowWidth="21720" windowHeight="1298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<sst xmlns="http://schemas.openxmlformats.org/spreadsheetml/2006/main" count="228" uniqueCount="174">
  <si>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</si>
  <si>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</si>
  <si>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</si>
  <si>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</si>
  <si>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</si>
  <si>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</si>
  <si>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</si>
  <si>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</si>
  <si>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</si>
  <si>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</si>
  <si>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</si>
  <si>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</si>
  <si>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</si>
  <si>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</si>
  <si>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</si>
  <si>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</si>
  <si>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</si>
  <si>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</si>
  <si>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</si>
  <si>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</si>
  <si>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</si>
  <si>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</si>
  <si>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</si>
  <si>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</si>
  <si>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</si>
  <si>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</si>
  <si>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</si>
  <si>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</si>
  <si>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</si>
  <si>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</si>
  <si>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</si>
  <si>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</si>
  <si>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</si>
  <si>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</si>
  <si>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</si>
  <si>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</si>
  <si>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</si>
  <si>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</si>
  <si>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</si>
  <si>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</si>
  <si>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</si>
  <si>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</si>
  <si>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</si>
  <si>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</si>
  <si>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</si>
  <si>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</si>
  <si>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</si>
  <si>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</si>
  <si>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</si>
  <si>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</si>
  <si>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</si>
  <si>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</si>
  <si>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</si>
  <si>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</si>
  <si>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</si>
  <si>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</si>
  <si>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</si>
  <si>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</si>
  <si>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</si>
  <si>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</si>
  <si>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</si>
  <si>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</si>
  <si>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</si>
  <si>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</si>
  <si>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</si>
  <si>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</si>
  <si>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</si>
  <si>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</si>
  <si>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</si>
  <si>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</si>
  <si>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</si>
  <si>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</si>
  <si>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</si>
  <si>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</si>
  <si>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</si>
  <si>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</si>
  <si>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</si>
  <si>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38</t>
    <phoneticPr fontId="18" type="noConversion"/>
  </si>
  <si>
    <t>OTU 39</t>
    <phoneticPr fontId="18" type="noConversion"/>
  </si>
  <si>
    <t>OTU 40</t>
    <phoneticPr fontId="18" type="noConversion"/>
  </si>
  <si>
    <t>OTU 41</t>
    <phoneticPr fontId="18" type="noConversion"/>
  </si>
  <si>
    <t>OTU 42</t>
    <phoneticPr fontId="18" type="noConversion"/>
  </si>
  <si>
    <t>OTU 43</t>
    <phoneticPr fontId="18" type="noConversion"/>
  </si>
  <si>
    <t>OTU 44</t>
    <phoneticPr fontId="18" type="noConversion"/>
  </si>
  <si>
    <t>OTU 45</t>
    <phoneticPr fontId="18" type="noConversion"/>
  </si>
  <si>
    <t>OTU 46</t>
    <phoneticPr fontId="18" type="noConversion"/>
  </si>
  <si>
    <t>OTU 47</t>
    <phoneticPr fontId="18" type="noConversion"/>
  </si>
  <si>
    <t>OTU 48</t>
    <phoneticPr fontId="18" type="noConversion"/>
  </si>
  <si>
    <t>Shennongjia 10, Hubei Province (Sample 18)</t>
    <phoneticPr fontId="18" type="noConversion"/>
  </si>
  <si>
    <t>OTU 49</t>
    <phoneticPr fontId="18" type="noConversion"/>
  </si>
  <si>
    <t>OTU 50</t>
    <phoneticPr fontId="18" type="noConversion"/>
  </si>
  <si>
    <t>OTU 51</t>
    <phoneticPr fontId="18" type="noConversion"/>
  </si>
  <si>
    <t>OTU 52</t>
    <phoneticPr fontId="18" type="noConversion"/>
  </si>
  <si>
    <t>OTU 53</t>
    <phoneticPr fontId="18" type="noConversion"/>
  </si>
  <si>
    <t>OTU 54</t>
    <phoneticPr fontId="18" type="noConversion"/>
  </si>
  <si>
    <t>OTU 55</t>
    <phoneticPr fontId="18" type="noConversion"/>
  </si>
  <si>
    <t>OTU 56</t>
    <phoneticPr fontId="18" type="noConversion"/>
  </si>
  <si>
    <t>OTU 57</t>
    <phoneticPr fontId="18" type="noConversion"/>
  </si>
  <si>
    <t>OTU 58</t>
    <phoneticPr fontId="18" type="noConversion"/>
  </si>
  <si>
    <t>OTU 59</t>
    <phoneticPr fontId="18" type="noConversion"/>
  </si>
  <si>
    <t>OTU 60</t>
    <phoneticPr fontId="18" type="noConversion"/>
  </si>
  <si>
    <t>OTU 61</t>
    <phoneticPr fontId="18" type="noConversion"/>
  </si>
  <si>
    <t>OTU 62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</si>
  <si>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</si>
  <si>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</si>
  <si>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</si>
  <si>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</si>
  <si>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</si>
  <si>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</si>
  <si>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</si>
  <si>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</si>
  <si>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</si>
  <si>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TEVS</t>
    <phoneticPr fontId="18" type="noConversion"/>
  </si>
  <si>
    <t>23.09.2010</t>
  </si>
  <si>
    <t>1544-1549 m</t>
    <phoneticPr fontId="18" type="noConversion"/>
  </si>
  <si>
    <t>110.45854-110.45947°E</t>
    <phoneticPr fontId="18" type="noConversion"/>
  </si>
  <si>
    <t>31.32089°-31.32118°N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</si>
  <si>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</si>
  <si>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</si>
  <si>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</si>
  <si>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</si>
  <si>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</si>
  <si>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</si>
  <si>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</si>
  <si>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</si>
  <si>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</si>
  <si>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</si>
  <si>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</si>
  <si>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</si>
  <si>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</si>
  <si>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</si>
  <si>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</si>
  <si>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</si>
  <si>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</si>
  <si>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</si>
  <si>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</si>
  <si>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</si>
  <si>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</si>
  <si>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</si>
  <si>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</si>
  <si>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</si>
  <si>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</si>
  <si>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25 has spines.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</si>
  <si>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</si>
  <si>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</si>
  <si>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</si>
  <si>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</si>
  <si>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</si>
  <si>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</si>
  <si>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</si>
  <si>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</si>
  <si>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</si>
  <si>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36</t>
    <phoneticPr fontId="18" type="noConversion"/>
  </si>
  <si>
    <t>OTU 35</t>
    <phoneticPr fontId="18" type="noConversion"/>
  </si>
  <si>
    <t>OTU 37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</si>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</sst>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H63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53</v>
      </c>
      <c r="B1" s="238" t="s">
        <v>49</v>
      </c>
      <c r="C1" s="234" t="s">
        <v>50</v>
      </c>
      <c r="D1" s="235"/>
      <c r="E1" s="228" t="s">
        <v>51</v>
      </c>
      <c r="F1" s="229"/>
      <c r="G1" s="228" t="s">
        <v>52</v>
      </c>
      <c r="H1" s="229"/>
      <c r="I1" s="178" t="s">
        <v>110</v>
      </c>
      <c r="J1" s="232"/>
      <c r="K1" s="178" t="s">
        <v>111</v>
      </c>
      <c r="L1" s="179"/>
      <c r="M1" s="174"/>
      <c r="N1" s="192" t="s">
        <v>107</v>
      </c>
      <c r="O1" s="192"/>
      <c r="P1" s="129">
        <v>1</v>
      </c>
      <c r="Q1" s="124"/>
      <c r="R1" s="125"/>
      <c r="S1" s="194" t="s">
        <v>109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108</v>
      </c>
      <c r="O2" s="193"/>
      <c r="P2" s="126" t="s">
        <v>106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112</v>
      </c>
      <c r="B3" s="159" t="s">
        <v>88</v>
      </c>
      <c r="C3" s="182" t="s">
        <v>116</v>
      </c>
      <c r="D3" s="183"/>
      <c r="E3" s="182" t="s">
        <v>115</v>
      </c>
      <c r="F3" s="183"/>
      <c r="G3" s="241" t="s">
        <v>114</v>
      </c>
      <c r="H3" s="242"/>
      <c r="I3" s="243" t="s">
        <v>113</v>
      </c>
      <c r="J3" s="244"/>
      <c r="K3" s="182"/>
      <c r="L3" s="183"/>
      <c r="M3" s="186" t="s">
        <v>142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104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69</v>
      </c>
      <c r="B5" s="203" t="s">
        <v>68</v>
      </c>
      <c r="C5" s="207" t="s">
        <v>166</v>
      </c>
      <c r="D5" s="208"/>
      <c r="E5" s="209" t="s">
        <v>160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161</v>
      </c>
      <c r="P5" s="215"/>
      <c r="Q5" s="215"/>
      <c r="R5" s="215"/>
      <c r="S5" s="215"/>
      <c r="T5" s="215"/>
      <c r="U5" s="215"/>
      <c r="V5" s="215"/>
      <c r="W5" s="216"/>
      <c r="X5" s="217" t="s">
        <v>162</v>
      </c>
      <c r="Y5" s="218"/>
      <c r="Z5" s="218"/>
      <c r="AA5" s="219"/>
      <c r="AB5" s="220" t="s">
        <v>163</v>
      </c>
      <c r="AC5" s="221"/>
      <c r="AD5" s="222"/>
      <c r="AE5" s="223" t="s">
        <v>164</v>
      </c>
      <c r="AF5" s="224"/>
      <c r="AG5" s="224"/>
      <c r="AH5" s="224"/>
      <c r="AI5" s="225"/>
      <c r="AJ5" s="200" t="s">
        <v>165</v>
      </c>
      <c r="AK5" s="201"/>
      <c r="AL5" s="202"/>
      <c r="AN5" s="172" t="s">
        <v>72</v>
      </c>
      <c r="AO5" s="170" t="s">
        <v>73</v>
      </c>
      <c r="AP5" s="170" t="s">
        <v>74</v>
      </c>
      <c r="AQ5" s="165" t="s">
        <v>75</v>
      </c>
      <c r="AR5" s="165" t="s">
        <v>70</v>
      </c>
      <c r="AS5" s="165" t="s">
        <v>71</v>
      </c>
      <c r="AT5" s="165" t="s">
        <v>65</v>
      </c>
      <c r="AU5" s="165" t="s">
        <v>76</v>
      </c>
      <c r="AV5" s="165" t="s">
        <v>103</v>
      </c>
      <c r="AW5" s="168" t="s">
        <v>66</v>
      </c>
    </row>
    <row r="6" spans="1:88" ht="80.25" customHeight="1" thickBot="1">
      <c r="A6" s="206"/>
      <c r="B6" s="204"/>
      <c r="C6" s="131" t="s">
        <v>56</v>
      </c>
      <c r="D6" s="132" t="s">
        <v>6</v>
      </c>
      <c r="E6" s="133" t="s">
        <v>7</v>
      </c>
      <c r="F6" s="134" t="s">
        <v>105</v>
      </c>
      <c r="G6" s="135" t="s">
        <v>155</v>
      </c>
      <c r="H6" s="136" t="s">
        <v>167</v>
      </c>
      <c r="I6" s="135" t="s">
        <v>156</v>
      </c>
      <c r="J6" s="134" t="s">
        <v>157</v>
      </c>
      <c r="K6" s="135" t="s">
        <v>10</v>
      </c>
      <c r="L6" s="134" t="s">
        <v>11</v>
      </c>
      <c r="M6" s="137" t="s">
        <v>158</v>
      </c>
      <c r="N6" s="138" t="s">
        <v>159</v>
      </c>
      <c r="O6" s="139" t="s">
        <v>13</v>
      </c>
      <c r="P6" s="140" t="s">
        <v>14</v>
      </c>
      <c r="Q6" s="141" t="s">
        <v>15</v>
      </c>
      <c r="R6" s="140" t="s">
        <v>16</v>
      </c>
      <c r="S6" s="142" t="s">
        <v>17</v>
      </c>
      <c r="T6" s="141" t="s">
        <v>18</v>
      </c>
      <c r="U6" s="143" t="s">
        <v>19</v>
      </c>
      <c r="V6" s="140" t="s">
        <v>20</v>
      </c>
      <c r="W6" s="144" t="s">
        <v>21</v>
      </c>
      <c r="X6" s="145" t="s">
        <v>168</v>
      </c>
      <c r="Y6" s="146" t="s">
        <v>170</v>
      </c>
      <c r="Z6" s="147" t="s">
        <v>171</v>
      </c>
      <c r="AA6" s="148" t="s">
        <v>169</v>
      </c>
      <c r="AB6" s="149" t="s">
        <v>172</v>
      </c>
      <c r="AC6" s="150" t="s">
        <v>173</v>
      </c>
      <c r="AD6" s="151" t="s">
        <v>0</v>
      </c>
      <c r="AE6" s="152" t="s">
        <v>4</v>
      </c>
      <c r="AF6" s="153" t="s">
        <v>1</v>
      </c>
      <c r="AG6" s="153" t="s">
        <v>2</v>
      </c>
      <c r="AH6" s="153" t="s">
        <v>3</v>
      </c>
      <c r="AI6" s="154" t="s">
        <v>5</v>
      </c>
      <c r="AJ6" s="155" t="s">
        <v>34</v>
      </c>
      <c r="AK6" s="156" t="s">
        <v>35</v>
      </c>
      <c r="AL6" s="157" t="s">
        <v>36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117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/>
      <c r="V7" s="50"/>
      <c r="W7" s="16"/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118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>
        <v>1</v>
      </c>
      <c r="S8" s="50">
        <v>1</v>
      </c>
      <c r="T8" s="38">
        <v>1</v>
      </c>
      <c r="U8" s="48"/>
      <c r="V8" s="50"/>
      <c r="W8" s="16"/>
      <c r="X8" s="38">
        <v>1</v>
      </c>
      <c r="Y8" s="32">
        <v>1</v>
      </c>
      <c r="Z8" s="50"/>
      <c r="AA8" s="17"/>
      <c r="AB8" s="24"/>
      <c r="AC8" s="50">
        <v>1</v>
      </c>
      <c r="AD8" s="17"/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119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/>
      <c r="J9" s="39">
        <v>1</v>
      </c>
      <c r="K9" s="32"/>
      <c r="L9" s="39">
        <v>1</v>
      </c>
      <c r="M9" s="32">
        <v>1</v>
      </c>
      <c r="N9" s="16">
        <v>1</v>
      </c>
      <c r="O9" s="42"/>
      <c r="P9" s="48"/>
      <c r="Q9" s="38"/>
      <c r="R9" s="48"/>
      <c r="S9" s="50"/>
      <c r="T9" s="38">
        <v>1</v>
      </c>
      <c r="U9" s="48">
        <v>1</v>
      </c>
      <c r="V9" s="50">
        <v>1</v>
      </c>
      <c r="W9" s="16"/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/>
      <c r="AH9" s="50"/>
      <c r="AI9" s="53">
        <v>1</v>
      </c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120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/>
      <c r="J10" s="39">
        <v>1</v>
      </c>
      <c r="K10" s="32"/>
      <c r="L10" s="39">
        <v>1</v>
      </c>
      <c r="M10" s="32"/>
      <c r="N10" s="16"/>
      <c r="O10" s="42"/>
      <c r="P10" s="48"/>
      <c r="Q10" s="38"/>
      <c r="R10" s="48"/>
      <c r="S10" s="50"/>
      <c r="T10" s="38">
        <v>1</v>
      </c>
      <c r="U10" s="48">
        <v>1</v>
      </c>
      <c r="V10" s="50">
        <v>1</v>
      </c>
      <c r="W10" s="16">
        <v>1</v>
      </c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121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/>
      <c r="AG11" s="50">
        <v>1</v>
      </c>
      <c r="AH11" s="50">
        <v>1</v>
      </c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122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/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/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123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>
        <v>1</v>
      </c>
      <c r="J13" s="39">
        <v>1</v>
      </c>
      <c r="K13" s="32">
        <v>1</v>
      </c>
      <c r="L13" s="39">
        <v>1</v>
      </c>
      <c r="M13" s="32"/>
      <c r="N13" s="16"/>
      <c r="O13" s="42"/>
      <c r="P13" s="48"/>
      <c r="Q13" s="38"/>
      <c r="R13" s="48"/>
      <c r="S13" s="50">
        <v>1</v>
      </c>
      <c r="T13" s="38"/>
      <c r="U13" s="48"/>
      <c r="V13" s="50"/>
      <c r="W13" s="16"/>
      <c r="X13" s="38"/>
      <c r="Y13" s="32"/>
      <c r="Z13" s="50"/>
      <c r="AA13" s="17">
        <v>1</v>
      </c>
      <c r="AB13" s="24"/>
      <c r="AC13" s="50"/>
      <c r="AD13" s="17">
        <v>1</v>
      </c>
      <c r="AE13" s="24"/>
      <c r="AF13" s="50"/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124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>
        <v>1</v>
      </c>
      <c r="J14" s="39">
        <v>1</v>
      </c>
      <c r="K14" s="32"/>
      <c r="L14" s="39">
        <v>1</v>
      </c>
      <c r="M14" s="32">
        <v>1</v>
      </c>
      <c r="N14" s="16">
        <v>1</v>
      </c>
      <c r="O14" s="42"/>
      <c r="P14" s="48"/>
      <c r="Q14" s="38"/>
      <c r="R14" s="48">
        <v>1</v>
      </c>
      <c r="S14" s="50">
        <v>1</v>
      </c>
      <c r="T14" s="38">
        <v>1</v>
      </c>
      <c r="U14" s="48"/>
      <c r="V14" s="50"/>
      <c r="W14" s="16"/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>
        <v>1</v>
      </c>
      <c r="AH14" s="50">
        <v>1</v>
      </c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125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/>
      <c r="AA15" s="17">
        <v>1</v>
      </c>
      <c r="AB15" s="24"/>
      <c r="AC15" s="50"/>
      <c r="AD15" s="17">
        <v>1</v>
      </c>
      <c r="AE15" s="24"/>
      <c r="AF15" s="50"/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126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>
        <v>1</v>
      </c>
      <c r="N16" s="16"/>
      <c r="O16" s="42"/>
      <c r="P16" s="48"/>
      <c r="Q16" s="38"/>
      <c r="R16" s="48">
        <v>1</v>
      </c>
      <c r="S16" s="50">
        <v>1</v>
      </c>
      <c r="T16" s="38">
        <v>1</v>
      </c>
      <c r="U16" s="48">
        <v>1</v>
      </c>
      <c r="V16" s="50"/>
      <c r="W16" s="16"/>
      <c r="X16" s="38"/>
      <c r="Y16" s="32"/>
      <c r="Z16" s="50">
        <v>1</v>
      </c>
      <c r="AA16" s="17">
        <v>1</v>
      </c>
      <c r="AB16" s="24"/>
      <c r="AC16" s="50"/>
      <c r="AD16" s="17">
        <v>1</v>
      </c>
      <c r="AE16" s="24"/>
      <c r="AF16" s="50"/>
      <c r="AG16" s="50"/>
      <c r="AH16" s="50">
        <v>1</v>
      </c>
      <c r="AI16" s="53">
        <v>1</v>
      </c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127</v>
      </c>
      <c r="C17" s="24">
        <v>1</v>
      </c>
      <c r="D17" s="16"/>
      <c r="E17" s="24"/>
      <c r="F17" s="39">
        <v>1</v>
      </c>
      <c r="G17" s="32">
        <v>1</v>
      </c>
      <c r="H17" s="38"/>
      <c r="I17" s="32">
        <v>1</v>
      </c>
      <c r="J17" s="39"/>
      <c r="K17" s="32"/>
      <c r="L17" s="39">
        <v>1</v>
      </c>
      <c r="M17" s="32">
        <v>1</v>
      </c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/>
      <c r="X17" s="38"/>
      <c r="Y17" s="32"/>
      <c r="Z17" s="50"/>
      <c r="AA17" s="17">
        <v>1</v>
      </c>
      <c r="AB17" s="24"/>
      <c r="AC17" s="50">
        <v>1</v>
      </c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128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>
        <v>1</v>
      </c>
      <c r="L18" s="39"/>
      <c r="M18" s="32">
        <v>1</v>
      </c>
      <c r="N18" s="16"/>
      <c r="O18" s="42"/>
      <c r="P18" s="48"/>
      <c r="Q18" s="38"/>
      <c r="R18" s="48"/>
      <c r="S18" s="50">
        <v>1</v>
      </c>
      <c r="T18" s="38">
        <v>1</v>
      </c>
      <c r="U18" s="48"/>
      <c r="V18" s="50"/>
      <c r="W18" s="16"/>
      <c r="X18" s="38"/>
      <c r="Y18" s="32"/>
      <c r="Z18" s="50"/>
      <c r="AA18" s="17">
        <v>1</v>
      </c>
      <c r="AB18" s="24"/>
      <c r="AC18" s="50">
        <v>1</v>
      </c>
      <c r="AD18" s="17">
        <v>1</v>
      </c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129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/>
      <c r="T19" s="38">
        <v>1</v>
      </c>
      <c r="U19" s="48">
        <v>1</v>
      </c>
      <c r="V19" s="50">
        <v>1</v>
      </c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130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>
        <v>1</v>
      </c>
      <c r="J20" s="39">
        <v>1</v>
      </c>
      <c r="K20" s="32">
        <v>1</v>
      </c>
      <c r="L20" s="39">
        <v>1</v>
      </c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/>
      <c r="W20" s="16"/>
      <c r="X20" s="38"/>
      <c r="Y20" s="32">
        <v>1</v>
      </c>
      <c r="Z20" s="50">
        <v>1</v>
      </c>
      <c r="AA20" s="17">
        <v>1</v>
      </c>
      <c r="AB20" s="24"/>
      <c r="AC20" s="50">
        <v>1</v>
      </c>
      <c r="AD20" s="17">
        <v>1</v>
      </c>
      <c r="AE20" s="24"/>
      <c r="AF20" s="50">
        <v>1</v>
      </c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131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/>
      <c r="W21" s="16"/>
      <c r="X21" s="38"/>
      <c r="Y21" s="32"/>
      <c r="Z21" s="50"/>
      <c r="AA21" s="17">
        <v>1</v>
      </c>
      <c r="AB21" s="24"/>
      <c r="AC21" s="50">
        <v>1</v>
      </c>
      <c r="AD21" s="17">
        <v>1</v>
      </c>
      <c r="AE21" s="24"/>
      <c r="AF21" s="50"/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132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/>
      <c r="J22" s="39">
        <v>1</v>
      </c>
      <c r="K22" s="32"/>
      <c r="L22" s="39">
        <v>1</v>
      </c>
      <c r="M22" s="32">
        <v>1</v>
      </c>
      <c r="N22" s="16">
        <v>1</v>
      </c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>
        <v>1</v>
      </c>
      <c r="W22" s="16">
        <v>1</v>
      </c>
      <c r="X22" s="38"/>
      <c r="Y22" s="32"/>
      <c r="Z22" s="50"/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>
        <v>1</v>
      </c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133</v>
      </c>
      <c r="C23" s="24">
        <v>1</v>
      </c>
      <c r="D23" s="16">
        <v>1</v>
      </c>
      <c r="E23" s="24"/>
      <c r="F23" s="39">
        <v>1</v>
      </c>
      <c r="G23" s="32">
        <v>1</v>
      </c>
      <c r="H23" s="38"/>
      <c r="I23" s="32">
        <v>1</v>
      </c>
      <c r="J23" s="39">
        <v>1</v>
      </c>
      <c r="K23" s="32">
        <v>1</v>
      </c>
      <c r="L23" s="39">
        <v>1</v>
      </c>
      <c r="M23" s="32">
        <v>1</v>
      </c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>
        <v>1</v>
      </c>
      <c r="W23" s="16"/>
      <c r="X23" s="38"/>
      <c r="Y23" s="32"/>
      <c r="Z23" s="50"/>
      <c r="AA23" s="17">
        <v>1</v>
      </c>
      <c r="AB23" s="24"/>
      <c r="AC23" s="50">
        <v>1</v>
      </c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134</v>
      </c>
      <c r="C24" s="24">
        <v>1</v>
      </c>
      <c r="D24" s="16"/>
      <c r="E24" s="24"/>
      <c r="F24" s="39">
        <v>1</v>
      </c>
      <c r="G24" s="32"/>
      <c r="H24" s="38">
        <v>1</v>
      </c>
      <c r="I24" s="32"/>
      <c r="J24" s="39">
        <v>1</v>
      </c>
      <c r="K24" s="32"/>
      <c r="L24" s="39">
        <v>1</v>
      </c>
      <c r="M24" s="32"/>
      <c r="N24" s="16"/>
      <c r="O24" s="42"/>
      <c r="P24" s="48"/>
      <c r="Q24" s="38"/>
      <c r="R24" s="48"/>
      <c r="S24" s="50"/>
      <c r="T24" s="38"/>
      <c r="U24" s="48">
        <v>1</v>
      </c>
      <c r="V24" s="50">
        <v>1</v>
      </c>
      <c r="W24" s="16">
        <v>1</v>
      </c>
      <c r="X24" s="38"/>
      <c r="Y24" s="32"/>
      <c r="Z24" s="50"/>
      <c r="AA24" s="17">
        <v>1</v>
      </c>
      <c r="AB24" s="24"/>
      <c r="AC24" s="50">
        <v>1</v>
      </c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135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/>
      <c r="N25" s="16"/>
      <c r="O25" s="42"/>
      <c r="P25" s="48"/>
      <c r="Q25" s="38"/>
      <c r="R25" s="48">
        <v>1</v>
      </c>
      <c r="S25" s="50">
        <v>1</v>
      </c>
      <c r="T25" s="38">
        <v>1</v>
      </c>
      <c r="U25" s="48">
        <v>1</v>
      </c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136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/>
      <c r="L26" s="39">
        <v>1</v>
      </c>
      <c r="M26" s="32"/>
      <c r="N26" s="16"/>
      <c r="O26" s="42"/>
      <c r="P26" s="48"/>
      <c r="Q26" s="38"/>
      <c r="R26" s="48"/>
      <c r="S26" s="50"/>
      <c r="T26" s="38">
        <v>1</v>
      </c>
      <c r="U26" s="48"/>
      <c r="V26" s="50"/>
      <c r="W26" s="16"/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/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137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/>
      <c r="J27" s="39">
        <v>1</v>
      </c>
      <c r="K27" s="32">
        <v>1</v>
      </c>
      <c r="L27" s="39">
        <v>1</v>
      </c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/>
      <c r="V27" s="50"/>
      <c r="W27" s="16"/>
      <c r="X27" s="38"/>
      <c r="Y27" s="32"/>
      <c r="Z27" s="50">
        <v>1</v>
      </c>
      <c r="AA27" s="17"/>
      <c r="AB27" s="24"/>
      <c r="AC27" s="50"/>
      <c r="AD27" s="17">
        <v>1</v>
      </c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138</v>
      </c>
      <c r="C28" s="24">
        <v>1</v>
      </c>
      <c r="D28" s="16"/>
      <c r="E28" s="24"/>
      <c r="F28" s="39">
        <v>1</v>
      </c>
      <c r="G28" s="32"/>
      <c r="H28" s="38">
        <v>1</v>
      </c>
      <c r="I28" s="32"/>
      <c r="J28" s="39"/>
      <c r="K28" s="32">
        <v>1</v>
      </c>
      <c r="L28" s="39"/>
      <c r="M28" s="32"/>
      <c r="N28" s="16"/>
      <c r="O28" s="42"/>
      <c r="P28" s="48"/>
      <c r="Q28" s="38"/>
      <c r="R28" s="48"/>
      <c r="S28" s="50"/>
      <c r="T28" s="38"/>
      <c r="U28" s="48">
        <v>1</v>
      </c>
      <c r="V28" s="50">
        <v>1</v>
      </c>
      <c r="W28" s="16">
        <v>1</v>
      </c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>
        <v>1</v>
      </c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139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>
        <v>1</v>
      </c>
      <c r="W29" s="16"/>
      <c r="X29" s="38"/>
      <c r="Y29" s="32">
        <v>1</v>
      </c>
      <c r="Z29" s="50">
        <v>1</v>
      </c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>
        <v>1</v>
      </c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140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/>
      <c r="J30" s="39">
        <v>1</v>
      </c>
      <c r="K30" s="32">
        <v>1</v>
      </c>
      <c r="L30" s="39"/>
      <c r="M30" s="32"/>
      <c r="N30" s="16"/>
      <c r="O30" s="42"/>
      <c r="P30" s="48"/>
      <c r="Q30" s="38"/>
      <c r="R30" s="48"/>
      <c r="S30" s="50"/>
      <c r="T30" s="38"/>
      <c r="U30" s="48">
        <v>1</v>
      </c>
      <c r="V30" s="50">
        <v>1</v>
      </c>
      <c r="W30" s="16">
        <v>1</v>
      </c>
      <c r="X30" s="38"/>
      <c r="Y30" s="32"/>
      <c r="Z30" s="50"/>
      <c r="AA30" s="17">
        <v>1</v>
      </c>
      <c r="AB30" s="24">
        <v>1</v>
      </c>
      <c r="AC30" s="50"/>
      <c r="AD30" s="17"/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141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>
        <v>1</v>
      </c>
      <c r="S31" s="50">
        <v>1</v>
      </c>
      <c r="T31" s="38">
        <v>1</v>
      </c>
      <c r="U31" s="48"/>
      <c r="V31" s="50"/>
      <c r="W31" s="16"/>
      <c r="X31" s="38"/>
      <c r="Y31" s="32">
        <v>1</v>
      </c>
      <c r="Z31" s="50">
        <v>1</v>
      </c>
      <c r="AA31" s="17"/>
      <c r="AB31" s="24"/>
      <c r="AC31" s="50"/>
      <c r="AD31" s="17">
        <v>1</v>
      </c>
      <c r="AE31" s="24"/>
      <c r="AF31" s="50"/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143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>
        <v>1</v>
      </c>
      <c r="T32" s="38">
        <v>1</v>
      </c>
      <c r="U32" s="48">
        <v>1</v>
      </c>
      <c r="V32" s="50">
        <v>1</v>
      </c>
      <c r="W32" s="16">
        <v>1</v>
      </c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/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144</v>
      </c>
      <c r="C33" s="24">
        <v>1</v>
      </c>
      <c r="D33" s="16"/>
      <c r="E33" s="24">
        <v>1</v>
      </c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>
        <v>1</v>
      </c>
      <c r="W33" s="16"/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>
        <v>1</v>
      </c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145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>
        <v>1</v>
      </c>
      <c r="W34" s="16">
        <v>1</v>
      </c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>
        <v>1</v>
      </c>
      <c r="AG34" s="50">
        <v>1</v>
      </c>
      <c r="AH34" s="50">
        <v>1</v>
      </c>
      <c r="AI34" s="53"/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146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/>
      <c r="J35" s="39">
        <v>1</v>
      </c>
      <c r="K35" s="32"/>
      <c r="L35" s="39">
        <v>1</v>
      </c>
      <c r="M35" s="32">
        <v>1</v>
      </c>
      <c r="N35" s="16">
        <v>1</v>
      </c>
      <c r="O35" s="42"/>
      <c r="P35" s="48"/>
      <c r="Q35" s="38"/>
      <c r="R35" s="48">
        <v>1</v>
      </c>
      <c r="S35" s="50">
        <v>1</v>
      </c>
      <c r="T35" s="38">
        <v>1</v>
      </c>
      <c r="U35" s="48">
        <v>1</v>
      </c>
      <c r="V35" s="50">
        <v>1</v>
      </c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/>
      <c r="AG35" s="50"/>
      <c r="AH35" s="50">
        <v>1</v>
      </c>
      <c r="AI35" s="53">
        <v>1</v>
      </c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147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/>
      <c r="J36" s="39">
        <v>1</v>
      </c>
      <c r="K36" s="32">
        <v>1</v>
      </c>
      <c r="L36" s="39">
        <v>1</v>
      </c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/>
      <c r="W36" s="16"/>
      <c r="X36" s="38"/>
      <c r="Y36" s="32">
        <v>1</v>
      </c>
      <c r="Z36" s="50">
        <v>1</v>
      </c>
      <c r="AA36" s="17">
        <v>1</v>
      </c>
      <c r="AB36" s="24"/>
      <c r="AC36" s="50"/>
      <c r="AD36" s="17">
        <v>1</v>
      </c>
      <c r="AE36" s="24"/>
      <c r="AF36" s="50">
        <v>1</v>
      </c>
      <c r="AG36" s="50">
        <v>1</v>
      </c>
      <c r="AH36" s="50">
        <v>1</v>
      </c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148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>
        <v>1</v>
      </c>
      <c r="W37" s="16"/>
      <c r="X37" s="38"/>
      <c r="Y37" s="32"/>
      <c r="Z37" s="50">
        <v>1</v>
      </c>
      <c r="AA37" s="17">
        <v>1</v>
      </c>
      <c r="AB37" s="24"/>
      <c r="AC37" s="50"/>
      <c r="AD37" s="17">
        <v>1</v>
      </c>
      <c r="AE37" s="24"/>
      <c r="AF37" s="50">
        <v>1</v>
      </c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149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/>
      <c r="J38" s="39">
        <v>1</v>
      </c>
      <c r="K38" s="32">
        <v>1</v>
      </c>
      <c r="L38" s="39">
        <v>1</v>
      </c>
      <c r="M38" s="32">
        <v>1</v>
      </c>
      <c r="N38" s="16">
        <v>1</v>
      </c>
      <c r="O38" s="42"/>
      <c r="P38" s="48"/>
      <c r="Q38" s="38"/>
      <c r="R38" s="48"/>
      <c r="S38" s="50"/>
      <c r="T38" s="38">
        <v>1</v>
      </c>
      <c r="U38" s="48">
        <v>1</v>
      </c>
      <c r="V38" s="50"/>
      <c r="W38" s="16"/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>
        <v>1</v>
      </c>
      <c r="AG38" s="50">
        <v>1</v>
      </c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150</v>
      </c>
      <c r="C39" s="24">
        <v>1</v>
      </c>
      <c r="D39" s="16"/>
      <c r="E39" s="24"/>
      <c r="F39" s="39">
        <v>1</v>
      </c>
      <c r="G39" s="32">
        <v>1</v>
      </c>
      <c r="H39" s="38">
        <v>1</v>
      </c>
      <c r="I39" s="32">
        <v>1</v>
      </c>
      <c r="J39" s="39">
        <v>1</v>
      </c>
      <c r="K39" s="32">
        <v>1</v>
      </c>
      <c r="L39" s="39">
        <v>1</v>
      </c>
      <c r="M39" s="32"/>
      <c r="N39" s="16"/>
      <c r="O39" s="42"/>
      <c r="P39" s="48"/>
      <c r="Q39" s="38"/>
      <c r="R39" s="48"/>
      <c r="S39" s="50"/>
      <c r="T39" s="38">
        <v>1</v>
      </c>
      <c r="U39" s="48">
        <v>1</v>
      </c>
      <c r="V39" s="50">
        <v>1</v>
      </c>
      <c r="W39" s="16">
        <v>1</v>
      </c>
      <c r="X39" s="38"/>
      <c r="Y39" s="32"/>
      <c r="Z39" s="50"/>
      <c r="AA39" s="17">
        <v>1</v>
      </c>
      <c r="AB39" s="24">
        <v>1</v>
      </c>
      <c r="AC39" s="50"/>
      <c r="AD39" s="17">
        <v>1</v>
      </c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151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>
        <v>1</v>
      </c>
      <c r="U40" s="48">
        <v>1</v>
      </c>
      <c r="V40" s="50">
        <v>1</v>
      </c>
      <c r="W40" s="16"/>
      <c r="X40" s="38"/>
      <c r="Y40" s="32"/>
      <c r="Z40" s="50"/>
      <c r="AA40" s="17">
        <v>1</v>
      </c>
      <c r="AB40" s="24"/>
      <c r="AC40" s="50"/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153</v>
      </c>
      <c r="C41" s="24">
        <v>1</v>
      </c>
      <c r="D41" s="16"/>
      <c r="E41" s="24"/>
      <c r="F41" s="39">
        <v>1</v>
      </c>
      <c r="G41" s="32">
        <v>1</v>
      </c>
      <c r="H41" s="38"/>
      <c r="I41" s="32"/>
      <c r="J41" s="39">
        <v>1</v>
      </c>
      <c r="K41" s="32"/>
      <c r="L41" s="39">
        <v>1</v>
      </c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>
        <v>1</v>
      </c>
      <c r="V41" s="50"/>
      <c r="W41" s="16"/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>
        <v>1</v>
      </c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152</v>
      </c>
      <c r="C42" s="24">
        <v>1</v>
      </c>
      <c r="D42" s="16"/>
      <c r="E42" s="24"/>
      <c r="F42" s="39">
        <v>1</v>
      </c>
      <c r="G42" s="32">
        <v>1</v>
      </c>
      <c r="H42" s="38">
        <v>1</v>
      </c>
      <c r="I42" s="32"/>
      <c r="J42" s="39">
        <v>1</v>
      </c>
      <c r="K42" s="32">
        <v>1</v>
      </c>
      <c r="L42" s="39"/>
      <c r="M42" s="32"/>
      <c r="N42" s="16"/>
      <c r="O42" s="42"/>
      <c r="P42" s="48"/>
      <c r="Q42" s="38"/>
      <c r="R42" s="48">
        <v>1</v>
      </c>
      <c r="S42" s="50">
        <v>1</v>
      </c>
      <c r="T42" s="38">
        <v>1</v>
      </c>
      <c r="U42" s="48">
        <v>1</v>
      </c>
      <c r="V42" s="50"/>
      <c r="W42" s="16"/>
      <c r="X42" s="38"/>
      <c r="Y42" s="32">
        <v>1</v>
      </c>
      <c r="Z42" s="50">
        <v>1</v>
      </c>
      <c r="AA42" s="17"/>
      <c r="AB42" s="24"/>
      <c r="AC42" s="50"/>
      <c r="AD42" s="17">
        <v>1</v>
      </c>
      <c r="AE42" s="24"/>
      <c r="AF42" s="50">
        <v>1</v>
      </c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154</v>
      </c>
      <c r="C43" s="24">
        <v>1</v>
      </c>
      <c r="D43" s="16"/>
      <c r="E43" s="24"/>
      <c r="F43" s="39">
        <v>1</v>
      </c>
      <c r="G43" s="32">
        <v>1</v>
      </c>
      <c r="H43" s="38">
        <v>1</v>
      </c>
      <c r="I43" s="32">
        <v>1</v>
      </c>
      <c r="J43" s="39">
        <v>1</v>
      </c>
      <c r="K43" s="32"/>
      <c r="L43" s="39">
        <v>1</v>
      </c>
      <c r="M43" s="32">
        <v>1</v>
      </c>
      <c r="N43" s="16">
        <v>1</v>
      </c>
      <c r="O43" s="42"/>
      <c r="P43" s="48"/>
      <c r="Q43" s="38"/>
      <c r="R43" s="48"/>
      <c r="S43" s="50">
        <v>1</v>
      </c>
      <c r="T43" s="38">
        <v>1</v>
      </c>
      <c r="U43" s="48">
        <v>1</v>
      </c>
      <c r="V43" s="50">
        <v>1</v>
      </c>
      <c r="W43" s="16">
        <v>1</v>
      </c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>
        <v>1</v>
      </c>
      <c r="AG43" s="50"/>
      <c r="AH43" s="50"/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77</v>
      </c>
      <c r="C44" s="24">
        <v>1</v>
      </c>
      <c r="D44" s="16"/>
      <c r="E44" s="24"/>
      <c r="F44" s="39">
        <v>1</v>
      </c>
      <c r="G44" s="32">
        <v>1</v>
      </c>
      <c r="H44" s="38">
        <v>1</v>
      </c>
      <c r="I44" s="32"/>
      <c r="J44" s="39">
        <v>1</v>
      </c>
      <c r="K44" s="32"/>
      <c r="L44" s="39">
        <v>1</v>
      </c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/>
      <c r="W44" s="16"/>
      <c r="X44" s="38"/>
      <c r="Y44" s="32"/>
      <c r="Z44" s="50"/>
      <c r="AA44" s="17">
        <v>1</v>
      </c>
      <c r="AB44" s="24"/>
      <c r="AC44" s="50"/>
      <c r="AD44" s="17">
        <v>1</v>
      </c>
      <c r="AE44" s="24"/>
      <c r="AF44" s="50"/>
      <c r="AG44" s="50">
        <v>1</v>
      </c>
      <c r="AH44" s="50">
        <v>1</v>
      </c>
      <c r="AI44" s="53"/>
      <c r="AJ44" s="24"/>
      <c r="AK44" s="50">
        <v>1</v>
      </c>
      <c r="AL44" s="16">
        <v>1</v>
      </c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78</v>
      </c>
      <c r="C45" s="24">
        <v>1</v>
      </c>
      <c r="D45" s="16"/>
      <c r="E45" s="24"/>
      <c r="F45" s="39">
        <v>1</v>
      </c>
      <c r="G45" s="32">
        <v>1</v>
      </c>
      <c r="H45" s="38"/>
      <c r="I45" s="32"/>
      <c r="J45" s="39">
        <v>1</v>
      </c>
      <c r="K45" s="32">
        <v>1</v>
      </c>
      <c r="L45" s="39"/>
      <c r="M45" s="32"/>
      <c r="N45" s="16"/>
      <c r="O45" s="42"/>
      <c r="P45" s="48"/>
      <c r="Q45" s="38"/>
      <c r="R45" s="48">
        <v>1</v>
      </c>
      <c r="S45" s="50">
        <v>1</v>
      </c>
      <c r="T45" s="38">
        <v>1</v>
      </c>
      <c r="U45" s="48">
        <v>1</v>
      </c>
      <c r="V45" s="50"/>
      <c r="W45" s="16"/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/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79</v>
      </c>
      <c r="C46" s="24">
        <v>1</v>
      </c>
      <c r="D46" s="16"/>
      <c r="E46" s="24"/>
      <c r="F46" s="39">
        <v>1</v>
      </c>
      <c r="G46" s="32">
        <v>1</v>
      </c>
      <c r="H46" s="38">
        <v>1</v>
      </c>
      <c r="I46" s="32">
        <v>1</v>
      </c>
      <c r="J46" s="39">
        <v>1</v>
      </c>
      <c r="K46" s="32"/>
      <c r="L46" s="39">
        <v>1</v>
      </c>
      <c r="M46" s="32">
        <v>1</v>
      </c>
      <c r="N46" s="16"/>
      <c r="O46" s="42"/>
      <c r="P46" s="48"/>
      <c r="Q46" s="38"/>
      <c r="R46" s="48">
        <v>1</v>
      </c>
      <c r="S46" s="50">
        <v>1</v>
      </c>
      <c r="T46" s="38"/>
      <c r="U46" s="48"/>
      <c r="V46" s="50"/>
      <c r="W46" s="16"/>
      <c r="X46" s="38"/>
      <c r="Y46" s="32"/>
      <c r="Z46" s="50">
        <v>1</v>
      </c>
      <c r="AA46" s="17"/>
      <c r="AB46" s="24"/>
      <c r="AC46" s="50"/>
      <c r="AD46" s="17">
        <v>1</v>
      </c>
      <c r="AE46" s="24"/>
      <c r="AF46" s="50"/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80</v>
      </c>
      <c r="C47" s="24">
        <v>1</v>
      </c>
      <c r="D47" s="16"/>
      <c r="E47" s="24"/>
      <c r="F47" s="39">
        <v>1</v>
      </c>
      <c r="G47" s="32">
        <v>1</v>
      </c>
      <c r="H47" s="38"/>
      <c r="I47" s="32">
        <v>1</v>
      </c>
      <c r="J47" s="39">
        <v>1</v>
      </c>
      <c r="K47" s="32"/>
      <c r="L47" s="39">
        <v>1</v>
      </c>
      <c r="M47" s="32"/>
      <c r="N47" s="16"/>
      <c r="O47" s="42"/>
      <c r="P47" s="48"/>
      <c r="Q47" s="38"/>
      <c r="R47" s="48">
        <v>1</v>
      </c>
      <c r="S47" s="50">
        <v>1</v>
      </c>
      <c r="T47" s="38"/>
      <c r="U47" s="48"/>
      <c r="V47" s="50"/>
      <c r="W47" s="16"/>
      <c r="X47" s="38"/>
      <c r="Y47" s="32"/>
      <c r="Z47" s="50">
        <v>1</v>
      </c>
      <c r="AA47" s="17"/>
      <c r="AB47" s="24"/>
      <c r="AC47" s="50"/>
      <c r="AD47" s="17">
        <v>1</v>
      </c>
      <c r="AE47" s="24"/>
      <c r="AF47" s="50">
        <v>1</v>
      </c>
      <c r="AG47" s="50">
        <v>1</v>
      </c>
      <c r="AH47" s="50"/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81</v>
      </c>
      <c r="C48" s="24">
        <v>1</v>
      </c>
      <c r="D48" s="16"/>
      <c r="E48" s="24">
        <v>1</v>
      </c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>
        <v>1</v>
      </c>
      <c r="S48" s="50">
        <v>1</v>
      </c>
      <c r="T48" s="38">
        <v>1</v>
      </c>
      <c r="U48" s="48">
        <v>1</v>
      </c>
      <c r="V48" s="50">
        <v>1</v>
      </c>
      <c r="W48" s="16"/>
      <c r="X48" s="38"/>
      <c r="Y48" s="32"/>
      <c r="Z48" s="50"/>
      <c r="AA48" s="17">
        <v>1</v>
      </c>
      <c r="AB48" s="24"/>
      <c r="AC48" s="50"/>
      <c r="AD48" s="17">
        <v>1</v>
      </c>
      <c r="AE48" s="24"/>
      <c r="AF48" s="50"/>
      <c r="AG48" s="50">
        <v>1</v>
      </c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82</v>
      </c>
      <c r="C49" s="24">
        <v>1</v>
      </c>
      <c r="D49" s="16">
        <v>1</v>
      </c>
      <c r="E49" s="24"/>
      <c r="F49" s="39">
        <v>1</v>
      </c>
      <c r="G49" s="32">
        <v>1</v>
      </c>
      <c r="H49" s="38">
        <v>1</v>
      </c>
      <c r="I49" s="32">
        <v>1</v>
      </c>
      <c r="J49" s="39">
        <v>1</v>
      </c>
      <c r="K49" s="32">
        <v>1</v>
      </c>
      <c r="L49" s="39"/>
      <c r="M49" s="32">
        <v>1</v>
      </c>
      <c r="N49" s="16">
        <v>1</v>
      </c>
      <c r="O49" s="42"/>
      <c r="P49" s="48"/>
      <c r="Q49" s="38"/>
      <c r="R49" s="48"/>
      <c r="S49" s="50">
        <v>1</v>
      </c>
      <c r="T49" s="38">
        <v>1</v>
      </c>
      <c r="U49" s="48">
        <v>1</v>
      </c>
      <c r="V49" s="50"/>
      <c r="W49" s="16"/>
      <c r="X49" s="38"/>
      <c r="Y49" s="32"/>
      <c r="Z49" s="50"/>
      <c r="AA49" s="17">
        <v>1</v>
      </c>
      <c r="AB49" s="24">
        <v>1</v>
      </c>
      <c r="AC49" s="50">
        <v>1</v>
      </c>
      <c r="AD49" s="17">
        <v>1</v>
      </c>
      <c r="AE49" s="24"/>
      <c r="AF49" s="50">
        <v>1</v>
      </c>
      <c r="AG49" s="50">
        <v>1</v>
      </c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83</v>
      </c>
      <c r="C50" s="24">
        <v>1</v>
      </c>
      <c r="D50" s="16"/>
      <c r="E50" s="24">
        <v>1</v>
      </c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>
        <v>1</v>
      </c>
      <c r="T50" s="38">
        <v>1</v>
      </c>
      <c r="U50" s="48">
        <v>1</v>
      </c>
      <c r="V50" s="50">
        <v>1</v>
      </c>
      <c r="W50" s="16"/>
      <c r="X50" s="38"/>
      <c r="Y50" s="32"/>
      <c r="Z50" s="50"/>
      <c r="AA50" s="17">
        <v>1</v>
      </c>
      <c r="AB50" s="24"/>
      <c r="AC50" s="50"/>
      <c r="AD50" s="17">
        <v>1</v>
      </c>
      <c r="AE50" s="24"/>
      <c r="AF50" s="50"/>
      <c r="AG50" s="50">
        <v>1</v>
      </c>
      <c r="AH50" s="50">
        <v>1</v>
      </c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84</v>
      </c>
      <c r="C51" s="24">
        <v>1</v>
      </c>
      <c r="D51" s="16"/>
      <c r="E51" s="24">
        <v>1</v>
      </c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>
        <v>1</v>
      </c>
      <c r="R51" s="48">
        <v>1</v>
      </c>
      <c r="S51" s="50">
        <v>1</v>
      </c>
      <c r="T51" s="38">
        <v>1</v>
      </c>
      <c r="U51" s="48"/>
      <c r="V51" s="50"/>
      <c r="W51" s="16"/>
      <c r="X51" s="38"/>
      <c r="Y51" s="32"/>
      <c r="Z51" s="50">
        <v>1</v>
      </c>
      <c r="AA51" s="17">
        <v>1</v>
      </c>
      <c r="AB51" s="24"/>
      <c r="AC51" s="50"/>
      <c r="AD51" s="17">
        <v>1</v>
      </c>
      <c r="AE51" s="24"/>
      <c r="AF51" s="50">
        <v>1</v>
      </c>
      <c r="AG51" s="50">
        <v>1</v>
      </c>
      <c r="AH51" s="50"/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85</v>
      </c>
      <c r="C52" s="24">
        <v>1</v>
      </c>
      <c r="D52" s="16"/>
      <c r="E52" s="24">
        <v>1</v>
      </c>
      <c r="F52" s="39">
        <v>1</v>
      </c>
      <c r="G52" s="32"/>
      <c r="H52" s="38">
        <v>1</v>
      </c>
      <c r="I52" s="32"/>
      <c r="J52" s="39">
        <v>1</v>
      </c>
      <c r="K52" s="32">
        <v>1</v>
      </c>
      <c r="L52" s="39"/>
      <c r="M52" s="32"/>
      <c r="N52" s="16"/>
      <c r="O52" s="42"/>
      <c r="P52" s="48"/>
      <c r="Q52" s="38"/>
      <c r="R52" s="48">
        <v>1</v>
      </c>
      <c r="S52" s="50">
        <v>1</v>
      </c>
      <c r="T52" s="38">
        <v>1</v>
      </c>
      <c r="U52" s="48"/>
      <c r="V52" s="50"/>
      <c r="W52" s="16"/>
      <c r="X52" s="38"/>
      <c r="Y52" s="32"/>
      <c r="Z52" s="50">
        <v>1</v>
      </c>
      <c r="AA52" s="17">
        <v>1</v>
      </c>
      <c r="AB52" s="24"/>
      <c r="AC52" s="50"/>
      <c r="AD52" s="17">
        <v>1</v>
      </c>
      <c r="AE52" s="24"/>
      <c r="AF52" s="50"/>
      <c r="AG52" s="50">
        <v>1</v>
      </c>
      <c r="AH52" s="50"/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86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>
        <v>1</v>
      </c>
      <c r="U53" s="48">
        <v>1</v>
      </c>
      <c r="V53" s="50">
        <v>1</v>
      </c>
      <c r="W53" s="16">
        <v>1</v>
      </c>
      <c r="X53" s="38"/>
      <c r="Y53" s="32"/>
      <c r="Z53" s="50"/>
      <c r="AA53" s="17">
        <v>1</v>
      </c>
      <c r="AB53" s="24">
        <v>1</v>
      </c>
      <c r="AC53" s="50">
        <v>1</v>
      </c>
      <c r="AD53" s="17"/>
      <c r="AE53" s="24"/>
      <c r="AF53" s="50"/>
      <c r="AG53" s="50">
        <v>1</v>
      </c>
      <c r="AH53" s="50"/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87</v>
      </c>
      <c r="C54" s="24"/>
      <c r="D54" s="16">
        <v>1</v>
      </c>
      <c r="E54" s="24"/>
      <c r="F54" s="39">
        <v>1</v>
      </c>
      <c r="G54" s="32">
        <v>1</v>
      </c>
      <c r="H54" s="38">
        <v>1</v>
      </c>
      <c r="I54" s="32"/>
      <c r="J54" s="39">
        <v>1</v>
      </c>
      <c r="K54" s="32">
        <v>1</v>
      </c>
      <c r="L54" s="39">
        <v>1</v>
      </c>
      <c r="M54" s="32">
        <v>1</v>
      </c>
      <c r="N54" s="16"/>
      <c r="O54" s="42"/>
      <c r="P54" s="48"/>
      <c r="Q54" s="38"/>
      <c r="R54" s="48">
        <v>1</v>
      </c>
      <c r="S54" s="50">
        <v>1</v>
      </c>
      <c r="T54" s="38">
        <v>1</v>
      </c>
      <c r="U54" s="48"/>
      <c r="V54" s="50"/>
      <c r="W54" s="16"/>
      <c r="X54" s="38"/>
      <c r="Y54" s="32"/>
      <c r="Z54" s="50"/>
      <c r="AA54" s="17">
        <v>1</v>
      </c>
      <c r="AB54" s="24">
        <v>1</v>
      </c>
      <c r="AC54" s="50"/>
      <c r="AD54" s="17"/>
      <c r="AE54" s="24"/>
      <c r="AF54" s="50">
        <v>1</v>
      </c>
      <c r="AG54" s="50"/>
      <c r="AH54" s="50"/>
      <c r="AI54" s="53"/>
      <c r="AJ54" s="24"/>
      <c r="AK54" s="50">
        <v>1</v>
      </c>
      <c r="AL54" s="16">
        <v>1</v>
      </c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89</v>
      </c>
      <c r="C55" s="24">
        <v>1</v>
      </c>
      <c r="D55" s="16"/>
      <c r="E55" s="24"/>
      <c r="F55" s="39">
        <v>1</v>
      </c>
      <c r="G55" s="32">
        <v>1</v>
      </c>
      <c r="H55" s="38">
        <v>1</v>
      </c>
      <c r="I55" s="32"/>
      <c r="J55" s="39">
        <v>1</v>
      </c>
      <c r="K55" s="32"/>
      <c r="L55" s="39">
        <v>1</v>
      </c>
      <c r="M55" s="32">
        <v>1</v>
      </c>
      <c r="N55" s="16"/>
      <c r="O55" s="42"/>
      <c r="P55" s="48"/>
      <c r="Q55" s="38"/>
      <c r="R55" s="48"/>
      <c r="S55" s="50">
        <v>1</v>
      </c>
      <c r="T55" s="38">
        <v>1</v>
      </c>
      <c r="U55" s="48"/>
      <c r="V55" s="50"/>
      <c r="W55" s="16"/>
      <c r="X55" s="38"/>
      <c r="Y55" s="32"/>
      <c r="Z55" s="50">
        <v>1</v>
      </c>
      <c r="AA55" s="17">
        <v>1</v>
      </c>
      <c r="AB55" s="24">
        <v>1</v>
      </c>
      <c r="AC55" s="50"/>
      <c r="AD55" s="17"/>
      <c r="AE55" s="24"/>
      <c r="AF55" s="50"/>
      <c r="AG55" s="50">
        <v>1</v>
      </c>
      <c r="AH55" s="50">
        <v>1</v>
      </c>
      <c r="AI55" s="53">
        <v>1</v>
      </c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90</v>
      </c>
      <c r="C56" s="24">
        <v>1</v>
      </c>
      <c r="D56" s="16">
        <v>1</v>
      </c>
      <c r="E56" s="24"/>
      <c r="F56" s="39">
        <v>1</v>
      </c>
      <c r="G56" s="32">
        <v>1</v>
      </c>
      <c r="H56" s="38">
        <v>1</v>
      </c>
      <c r="I56" s="32">
        <v>1</v>
      </c>
      <c r="J56" s="39">
        <v>1</v>
      </c>
      <c r="K56" s="32"/>
      <c r="L56" s="39">
        <v>1</v>
      </c>
      <c r="M56" s="32">
        <v>1</v>
      </c>
      <c r="N56" s="16">
        <v>1</v>
      </c>
      <c r="O56" s="42"/>
      <c r="P56" s="48"/>
      <c r="Q56" s="38"/>
      <c r="R56" s="48"/>
      <c r="S56" s="50">
        <v>1</v>
      </c>
      <c r="T56" s="38">
        <v>1</v>
      </c>
      <c r="U56" s="48">
        <v>1</v>
      </c>
      <c r="V56" s="50">
        <v>1</v>
      </c>
      <c r="W56" s="16">
        <v>1</v>
      </c>
      <c r="X56" s="38"/>
      <c r="Y56" s="32"/>
      <c r="Z56" s="50">
        <v>1</v>
      </c>
      <c r="AA56" s="17">
        <v>1</v>
      </c>
      <c r="AB56" s="24">
        <v>1</v>
      </c>
      <c r="AC56" s="50">
        <v>1</v>
      </c>
      <c r="AD56" s="17"/>
      <c r="AE56" s="24"/>
      <c r="AF56" s="50">
        <v>1</v>
      </c>
      <c r="AG56" s="50"/>
      <c r="AH56" s="50"/>
      <c r="AI56" s="53"/>
      <c r="AJ56" s="24"/>
      <c r="AK56" s="50">
        <v>1</v>
      </c>
      <c r="AL56" s="16">
        <v>1</v>
      </c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51</v>
      </c>
      <c r="B57" s="31" t="s">
        <v>91</v>
      </c>
      <c r="C57" s="24">
        <v>1</v>
      </c>
      <c r="D57" s="16">
        <v>1</v>
      </c>
      <c r="E57" s="24">
        <v>1</v>
      </c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>
        <v>1</v>
      </c>
      <c r="W57" s="16">
        <v>1</v>
      </c>
      <c r="X57" s="38"/>
      <c r="Y57" s="32"/>
      <c r="Z57" s="50"/>
      <c r="AA57" s="17">
        <v>1</v>
      </c>
      <c r="AB57" s="24"/>
      <c r="AC57" s="50">
        <v>1</v>
      </c>
      <c r="AD57" s="17"/>
      <c r="AE57" s="24"/>
      <c r="AF57" s="50">
        <v>1</v>
      </c>
      <c r="AG57" s="50"/>
      <c r="AH57" s="50"/>
      <c r="AI57" s="53"/>
      <c r="AJ57" s="24"/>
      <c r="AK57" s="50">
        <v>1</v>
      </c>
      <c r="AL57" s="16">
        <v>1</v>
      </c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">
      <c r="A58" s="58">
        <f t="shared" si="0"/>
        <v>52</v>
      </c>
      <c r="B58" s="31" t="s">
        <v>92</v>
      </c>
      <c r="C58" s="24">
        <v>1</v>
      </c>
      <c r="D58" s="16"/>
      <c r="E58" s="24"/>
      <c r="F58" s="39">
        <v>1</v>
      </c>
      <c r="G58" s="32">
        <v>1</v>
      </c>
      <c r="H58" s="38">
        <v>1</v>
      </c>
      <c r="I58" s="32">
        <v>1</v>
      </c>
      <c r="J58" s="39">
        <v>1</v>
      </c>
      <c r="K58" s="32">
        <v>1</v>
      </c>
      <c r="L58" s="39">
        <v>1</v>
      </c>
      <c r="M58" s="32">
        <v>1</v>
      </c>
      <c r="N58" s="16">
        <v>1</v>
      </c>
      <c r="O58" s="42"/>
      <c r="P58" s="48"/>
      <c r="Q58" s="38"/>
      <c r="R58" s="48"/>
      <c r="S58" s="50"/>
      <c r="T58" s="38">
        <v>1</v>
      </c>
      <c r="U58" s="48">
        <v>1</v>
      </c>
      <c r="V58" s="50">
        <v>1</v>
      </c>
      <c r="W58" s="16"/>
      <c r="X58" s="38"/>
      <c r="Y58" s="32"/>
      <c r="Z58" s="50"/>
      <c r="AA58" s="17">
        <v>1</v>
      </c>
      <c r="AB58" s="24">
        <v>1</v>
      </c>
      <c r="AC58" s="50"/>
      <c r="AD58" s="17"/>
      <c r="AE58" s="24"/>
      <c r="AF58" s="50">
        <v>1</v>
      </c>
      <c r="AG58" s="50"/>
      <c r="AH58" s="50"/>
      <c r="AI58" s="53"/>
      <c r="AJ58" s="24"/>
      <c r="AK58" s="50">
        <v>1</v>
      </c>
      <c r="AL58" s="16"/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">
      <c r="A59" s="58">
        <f t="shared" si="0"/>
        <v>53</v>
      </c>
      <c r="B59" s="31" t="s">
        <v>93</v>
      </c>
      <c r="C59" s="24">
        <v>1</v>
      </c>
      <c r="D59" s="16"/>
      <c r="E59" s="24"/>
      <c r="F59" s="39">
        <v>1</v>
      </c>
      <c r="G59" s="32">
        <v>1</v>
      </c>
      <c r="H59" s="38">
        <v>1</v>
      </c>
      <c r="I59" s="32"/>
      <c r="J59" s="39">
        <v>1</v>
      </c>
      <c r="K59" s="32">
        <v>1</v>
      </c>
      <c r="L59" s="39">
        <v>1</v>
      </c>
      <c r="M59" s="32"/>
      <c r="N59" s="16"/>
      <c r="O59" s="42"/>
      <c r="P59" s="48"/>
      <c r="Q59" s="38"/>
      <c r="R59" s="48"/>
      <c r="S59" s="50"/>
      <c r="T59" s="38">
        <v>1</v>
      </c>
      <c r="U59" s="48">
        <v>1</v>
      </c>
      <c r="V59" s="50">
        <v>1</v>
      </c>
      <c r="W59" s="16"/>
      <c r="X59" s="38"/>
      <c r="Y59" s="32"/>
      <c r="Z59" s="50"/>
      <c r="AA59" s="17">
        <v>1</v>
      </c>
      <c r="AB59" s="24"/>
      <c r="AC59" s="50"/>
      <c r="AD59" s="17">
        <v>1</v>
      </c>
      <c r="AE59" s="24"/>
      <c r="AF59" s="50"/>
      <c r="AG59" s="50"/>
      <c r="AH59" s="50">
        <v>1</v>
      </c>
      <c r="AI59" s="53">
        <v>1</v>
      </c>
      <c r="AJ59" s="24"/>
      <c r="AK59" s="50">
        <v>1</v>
      </c>
      <c r="AL59" s="16"/>
      <c r="AM59" s="1"/>
      <c r="AN59" s="21" t="str">
        <f t="shared" si="17"/>
        <v>Finished</v>
      </c>
      <c r="AO59" s="18">
        <f t="shared" si="10"/>
        <v>53</v>
      </c>
      <c r="AP59" s="18" t="str">
        <f t="shared" si="11"/>
        <v>OK</v>
      </c>
      <c r="AQ59" s="18" t="str">
        <f t="shared" si="12"/>
        <v>OK</v>
      </c>
      <c r="AR59" s="18" t="str">
        <f t="shared" si="5"/>
        <v>OK</v>
      </c>
      <c r="AS59" s="18" t="str">
        <f t="shared" si="13"/>
        <v>OK</v>
      </c>
      <c r="AT59" s="18" t="str">
        <f t="shared" si="14"/>
        <v>OK</v>
      </c>
      <c r="AU59" s="18" t="str">
        <f t="shared" si="15"/>
        <v>OK</v>
      </c>
      <c r="AV59" s="22" t="str">
        <f t="shared" si="8"/>
        <v>OK</v>
      </c>
      <c r="AW59" s="23" t="str">
        <f t="shared" si="16"/>
        <v>OK</v>
      </c>
    </row>
    <row r="60" spans="1:49" ht="15">
      <c r="A60" s="58">
        <f t="shared" si="0"/>
        <v>54</v>
      </c>
      <c r="B60" s="31" t="s">
        <v>94</v>
      </c>
      <c r="C60" s="24">
        <v>1</v>
      </c>
      <c r="D60" s="16"/>
      <c r="E60" s="24"/>
      <c r="F60" s="39">
        <v>1</v>
      </c>
      <c r="G60" s="32">
        <v>1</v>
      </c>
      <c r="H60" s="38"/>
      <c r="I60" s="32">
        <v>1</v>
      </c>
      <c r="J60" s="39">
        <v>1</v>
      </c>
      <c r="K60" s="32">
        <v>1</v>
      </c>
      <c r="L60" s="39">
        <v>1</v>
      </c>
      <c r="M60" s="32">
        <v>1</v>
      </c>
      <c r="N60" s="16"/>
      <c r="O60" s="42"/>
      <c r="P60" s="48">
        <v>1</v>
      </c>
      <c r="Q60" s="38">
        <v>1</v>
      </c>
      <c r="R60" s="48">
        <v>1</v>
      </c>
      <c r="S60" s="50">
        <v>1</v>
      </c>
      <c r="T60" s="38">
        <v>1</v>
      </c>
      <c r="U60" s="48">
        <v>1</v>
      </c>
      <c r="V60" s="50"/>
      <c r="W60" s="16"/>
      <c r="X60" s="38"/>
      <c r="Y60" s="32"/>
      <c r="Z60" s="50">
        <v>1</v>
      </c>
      <c r="AA60" s="17"/>
      <c r="AB60" s="24"/>
      <c r="AC60" s="50">
        <v>1</v>
      </c>
      <c r="AD60" s="17"/>
      <c r="AE60" s="24"/>
      <c r="AF60" s="50">
        <v>1</v>
      </c>
      <c r="AG60" s="50">
        <v>1</v>
      </c>
      <c r="AH60" s="50"/>
      <c r="AI60" s="53"/>
      <c r="AJ60" s="24"/>
      <c r="AK60" s="50">
        <v>1</v>
      </c>
      <c r="AL60" s="16"/>
      <c r="AM60" s="1"/>
      <c r="AN60" s="21" t="str">
        <f t="shared" si="17"/>
        <v>Finished</v>
      </c>
      <c r="AO60" s="18">
        <f t="shared" si="10"/>
        <v>54</v>
      </c>
      <c r="AP60" s="18" t="str">
        <f t="shared" si="11"/>
        <v>OK</v>
      </c>
      <c r="AQ60" s="18" t="str">
        <f t="shared" si="12"/>
        <v>OK</v>
      </c>
      <c r="AR60" s="18" t="str">
        <f t="shared" si="5"/>
        <v>OK</v>
      </c>
      <c r="AS60" s="18" t="str">
        <f t="shared" si="13"/>
        <v>OK</v>
      </c>
      <c r="AT60" s="18" t="str">
        <f t="shared" si="14"/>
        <v>OK</v>
      </c>
      <c r="AU60" s="18" t="str">
        <f t="shared" si="15"/>
        <v>OK</v>
      </c>
      <c r="AV60" s="22" t="str">
        <f t="shared" si="8"/>
        <v>OK</v>
      </c>
      <c r="AW60" s="23" t="str">
        <f t="shared" si="16"/>
        <v>OK</v>
      </c>
    </row>
    <row r="61" spans="1:49" ht="15">
      <c r="A61" s="58">
        <f t="shared" si="0"/>
        <v>55</v>
      </c>
      <c r="B61" s="31" t="s">
        <v>95</v>
      </c>
      <c r="C61" s="24">
        <v>1</v>
      </c>
      <c r="D61" s="16"/>
      <c r="E61" s="24"/>
      <c r="F61" s="39">
        <v>1</v>
      </c>
      <c r="G61" s="32">
        <v>1</v>
      </c>
      <c r="H61" s="38">
        <v>1</v>
      </c>
      <c r="I61" s="32"/>
      <c r="J61" s="39">
        <v>1</v>
      </c>
      <c r="K61" s="32"/>
      <c r="L61" s="39">
        <v>1</v>
      </c>
      <c r="M61" s="32"/>
      <c r="N61" s="16"/>
      <c r="O61" s="42"/>
      <c r="P61" s="48"/>
      <c r="Q61" s="38"/>
      <c r="R61" s="48">
        <v>1</v>
      </c>
      <c r="S61" s="50">
        <v>1</v>
      </c>
      <c r="T61" s="38">
        <v>1</v>
      </c>
      <c r="U61" s="48">
        <v>1</v>
      </c>
      <c r="V61" s="50">
        <v>1</v>
      </c>
      <c r="W61" s="16"/>
      <c r="X61" s="38"/>
      <c r="Y61" s="32"/>
      <c r="Z61" s="50"/>
      <c r="AA61" s="17">
        <v>1</v>
      </c>
      <c r="AB61" s="24"/>
      <c r="AC61" s="50"/>
      <c r="AD61" s="17">
        <v>1</v>
      </c>
      <c r="AE61" s="24"/>
      <c r="AF61" s="50"/>
      <c r="AG61" s="50">
        <v>1</v>
      </c>
      <c r="AH61" s="50">
        <v>1</v>
      </c>
      <c r="AI61" s="53">
        <v>1</v>
      </c>
      <c r="AJ61" s="24"/>
      <c r="AK61" s="50">
        <v>1</v>
      </c>
      <c r="AL61" s="16"/>
      <c r="AM61" s="1"/>
      <c r="AN61" s="21" t="str">
        <f t="shared" si="17"/>
        <v>Finished</v>
      </c>
      <c r="AO61" s="18">
        <f t="shared" si="10"/>
        <v>55</v>
      </c>
      <c r="AP61" s="18" t="str">
        <f t="shared" si="11"/>
        <v>OK</v>
      </c>
      <c r="AQ61" s="18" t="str">
        <f t="shared" si="12"/>
        <v>OK</v>
      </c>
      <c r="AR61" s="18" t="str">
        <f t="shared" si="5"/>
        <v>OK</v>
      </c>
      <c r="AS61" s="18" t="str">
        <f t="shared" si="13"/>
        <v>OK</v>
      </c>
      <c r="AT61" s="18" t="str">
        <f t="shared" si="14"/>
        <v>OK</v>
      </c>
      <c r="AU61" s="18" t="str">
        <f t="shared" si="15"/>
        <v>OK</v>
      </c>
      <c r="AV61" s="22" t="str">
        <f t="shared" si="8"/>
        <v>OK</v>
      </c>
      <c r="AW61" s="23" t="str">
        <f t="shared" si="16"/>
        <v>OK</v>
      </c>
    </row>
    <row r="62" spans="1:49" ht="15">
      <c r="A62" s="58">
        <f t="shared" si="0"/>
        <v>56</v>
      </c>
      <c r="B62" s="31" t="s">
        <v>96</v>
      </c>
      <c r="C62" s="24">
        <v>1</v>
      </c>
      <c r="D62" s="16"/>
      <c r="E62" s="24"/>
      <c r="F62" s="39">
        <v>1</v>
      </c>
      <c r="G62" s="32">
        <v>1</v>
      </c>
      <c r="H62" s="38">
        <v>1</v>
      </c>
      <c r="I62" s="32">
        <v>1</v>
      </c>
      <c r="J62" s="39">
        <v>1</v>
      </c>
      <c r="K62" s="32">
        <v>1</v>
      </c>
      <c r="L62" s="39">
        <v>1</v>
      </c>
      <c r="M62" s="32"/>
      <c r="N62" s="16"/>
      <c r="O62" s="42"/>
      <c r="P62" s="48"/>
      <c r="Q62" s="38"/>
      <c r="R62" s="48"/>
      <c r="S62" s="50"/>
      <c r="T62" s="38"/>
      <c r="U62" s="48">
        <v>1</v>
      </c>
      <c r="V62" s="50">
        <v>1</v>
      </c>
      <c r="W62" s="16"/>
      <c r="X62" s="38"/>
      <c r="Y62" s="32"/>
      <c r="Z62" s="50"/>
      <c r="AA62" s="17">
        <v>1</v>
      </c>
      <c r="AB62" s="24"/>
      <c r="AC62" s="50"/>
      <c r="AD62" s="17">
        <v>1</v>
      </c>
      <c r="AE62" s="24"/>
      <c r="AF62" s="50"/>
      <c r="AG62" s="50">
        <v>1</v>
      </c>
      <c r="AH62" s="50">
        <v>1</v>
      </c>
      <c r="AI62" s="53"/>
      <c r="AJ62" s="24"/>
      <c r="AK62" s="50">
        <v>1</v>
      </c>
      <c r="AL62" s="16"/>
      <c r="AM62" s="1"/>
      <c r="AN62" s="21" t="str">
        <f t="shared" si="17"/>
        <v>Finished</v>
      </c>
      <c r="AO62" s="18">
        <f t="shared" si="10"/>
        <v>56</v>
      </c>
      <c r="AP62" s="18" t="str">
        <f t="shared" si="11"/>
        <v>OK</v>
      </c>
      <c r="AQ62" s="18" t="str">
        <f t="shared" si="12"/>
        <v>OK</v>
      </c>
      <c r="AR62" s="18" t="str">
        <f t="shared" si="5"/>
        <v>OK</v>
      </c>
      <c r="AS62" s="18" t="str">
        <f t="shared" si="13"/>
        <v>OK</v>
      </c>
      <c r="AT62" s="18" t="str">
        <f t="shared" si="14"/>
        <v>OK</v>
      </c>
      <c r="AU62" s="18" t="str">
        <f t="shared" si="15"/>
        <v>OK</v>
      </c>
      <c r="AV62" s="22" t="str">
        <f t="shared" si="8"/>
        <v>OK</v>
      </c>
      <c r="AW62" s="23" t="str">
        <f t="shared" si="16"/>
        <v>OK</v>
      </c>
    </row>
    <row r="63" spans="1:49" ht="15">
      <c r="A63" s="58">
        <f t="shared" si="0"/>
        <v>57</v>
      </c>
      <c r="B63" s="31" t="s">
        <v>97</v>
      </c>
      <c r="C63" s="24">
        <v>1</v>
      </c>
      <c r="D63" s="16"/>
      <c r="E63" s="24"/>
      <c r="F63" s="39">
        <v>1</v>
      </c>
      <c r="G63" s="32">
        <v>1</v>
      </c>
      <c r="H63" s="38">
        <v>1</v>
      </c>
      <c r="I63" s="32"/>
      <c r="J63" s="39">
        <v>1</v>
      </c>
      <c r="K63" s="32"/>
      <c r="L63" s="39">
        <v>1</v>
      </c>
      <c r="M63" s="32">
        <v>1</v>
      </c>
      <c r="N63" s="16">
        <v>1</v>
      </c>
      <c r="O63" s="42"/>
      <c r="P63" s="48"/>
      <c r="Q63" s="38"/>
      <c r="R63" s="48">
        <v>1</v>
      </c>
      <c r="S63" s="50">
        <v>1</v>
      </c>
      <c r="T63" s="38">
        <v>1</v>
      </c>
      <c r="U63" s="48">
        <v>1</v>
      </c>
      <c r="V63" s="50"/>
      <c r="W63" s="16"/>
      <c r="X63" s="38"/>
      <c r="Y63" s="32"/>
      <c r="Z63" s="50"/>
      <c r="AA63" s="17">
        <v>1</v>
      </c>
      <c r="AB63" s="24"/>
      <c r="AC63" s="50"/>
      <c r="AD63" s="17">
        <v>1</v>
      </c>
      <c r="AE63" s="24"/>
      <c r="AF63" s="50">
        <v>1</v>
      </c>
      <c r="AG63" s="50">
        <v>1</v>
      </c>
      <c r="AH63" s="50"/>
      <c r="AI63" s="53"/>
      <c r="AJ63" s="24"/>
      <c r="AK63" s="50">
        <v>1</v>
      </c>
      <c r="AL63" s="16"/>
      <c r="AM63" s="1"/>
      <c r="AN63" s="21" t="str">
        <f t="shared" si="17"/>
        <v>Finished</v>
      </c>
      <c r="AO63" s="18">
        <f t="shared" si="10"/>
        <v>57</v>
      </c>
      <c r="AP63" s="18" t="str">
        <f t="shared" si="11"/>
        <v>OK</v>
      </c>
      <c r="AQ63" s="18" t="str">
        <f t="shared" si="12"/>
        <v>OK</v>
      </c>
      <c r="AR63" s="18" t="str">
        <f t="shared" si="5"/>
        <v>OK</v>
      </c>
      <c r="AS63" s="18" t="str">
        <f t="shared" si="13"/>
        <v>OK</v>
      </c>
      <c r="AT63" s="18" t="str">
        <f t="shared" si="14"/>
        <v>OK</v>
      </c>
      <c r="AU63" s="18" t="str">
        <f t="shared" si="15"/>
        <v>OK</v>
      </c>
      <c r="AV63" s="22" t="str">
        <f t="shared" si="8"/>
        <v>OK</v>
      </c>
      <c r="AW63" s="23" t="str">
        <f t="shared" si="16"/>
        <v>OK</v>
      </c>
    </row>
    <row r="64" spans="1:49" ht="15">
      <c r="A64" s="58">
        <f t="shared" si="0"/>
        <v>58</v>
      </c>
      <c r="B64" s="31" t="s">
        <v>98</v>
      </c>
      <c r="C64" s="24">
        <v>1</v>
      </c>
      <c r="D64" s="16"/>
      <c r="E64" s="24"/>
      <c r="F64" s="39">
        <v>1</v>
      </c>
      <c r="G64" s="32">
        <v>1</v>
      </c>
      <c r="H64" s="38">
        <v>1</v>
      </c>
      <c r="I64" s="32"/>
      <c r="J64" s="39">
        <v>1</v>
      </c>
      <c r="K64" s="32">
        <v>1</v>
      </c>
      <c r="L64" s="39">
        <v>1</v>
      </c>
      <c r="M64" s="32"/>
      <c r="N64" s="16"/>
      <c r="O64" s="42"/>
      <c r="P64" s="48"/>
      <c r="Q64" s="38"/>
      <c r="R64" s="48"/>
      <c r="S64" s="50">
        <v>1</v>
      </c>
      <c r="T64" s="38">
        <v>1</v>
      </c>
      <c r="U64" s="48">
        <v>1</v>
      </c>
      <c r="V64" s="50">
        <v>1</v>
      </c>
      <c r="W64" s="16">
        <v>1</v>
      </c>
      <c r="X64" s="38"/>
      <c r="Y64" s="32"/>
      <c r="Z64" s="50"/>
      <c r="AA64" s="17">
        <v>1</v>
      </c>
      <c r="AB64" s="24"/>
      <c r="AC64" s="50"/>
      <c r="AD64" s="17">
        <v>1</v>
      </c>
      <c r="AE64" s="24"/>
      <c r="AF64" s="50">
        <v>1</v>
      </c>
      <c r="AG64" s="50">
        <v>1</v>
      </c>
      <c r="AH64" s="50"/>
      <c r="AI64" s="53"/>
      <c r="AJ64" s="24"/>
      <c r="AK64" s="50">
        <v>1</v>
      </c>
      <c r="AL64" s="16"/>
      <c r="AM64" s="1"/>
      <c r="AN64" s="21" t="str">
        <f t="shared" si="17"/>
        <v>Finished</v>
      </c>
      <c r="AO64" s="18">
        <f t="shared" si="10"/>
        <v>58</v>
      </c>
      <c r="AP64" s="18" t="str">
        <f t="shared" si="11"/>
        <v>OK</v>
      </c>
      <c r="AQ64" s="18" t="str">
        <f t="shared" si="12"/>
        <v>OK</v>
      </c>
      <c r="AR64" s="18" t="str">
        <f t="shared" si="5"/>
        <v>OK</v>
      </c>
      <c r="AS64" s="18" t="str">
        <f t="shared" si="13"/>
        <v>OK</v>
      </c>
      <c r="AT64" s="18" t="str">
        <f t="shared" si="14"/>
        <v>OK</v>
      </c>
      <c r="AU64" s="18" t="str">
        <f t="shared" si="15"/>
        <v>OK</v>
      </c>
      <c r="AV64" s="22" t="str">
        <f t="shared" si="8"/>
        <v>OK</v>
      </c>
      <c r="AW64" s="23" t="str">
        <f t="shared" si="16"/>
        <v>OK</v>
      </c>
    </row>
    <row r="65" spans="1:49" ht="15">
      <c r="A65" s="58">
        <f t="shared" si="0"/>
        <v>59</v>
      </c>
      <c r="B65" s="31" t="s">
        <v>99</v>
      </c>
      <c r="C65" s="24">
        <v>1</v>
      </c>
      <c r="D65" s="16"/>
      <c r="E65" s="24">
        <v>1</v>
      </c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>
        <v>1</v>
      </c>
      <c r="S65" s="50">
        <v>1</v>
      </c>
      <c r="T65" s="38">
        <v>1</v>
      </c>
      <c r="U65" s="48">
        <v>1</v>
      </c>
      <c r="V65" s="50">
        <v>1</v>
      </c>
      <c r="W65" s="16">
        <v>1</v>
      </c>
      <c r="X65" s="38"/>
      <c r="Y65" s="32"/>
      <c r="Z65" s="50"/>
      <c r="AA65" s="17">
        <v>1</v>
      </c>
      <c r="AB65" s="24"/>
      <c r="AC65" s="50"/>
      <c r="AD65" s="17">
        <v>1</v>
      </c>
      <c r="AE65" s="24"/>
      <c r="AF65" s="50"/>
      <c r="AG65" s="50">
        <v>1</v>
      </c>
      <c r="AH65" s="50"/>
      <c r="AI65" s="53"/>
      <c r="AJ65" s="24"/>
      <c r="AK65" s="50">
        <v>1</v>
      </c>
      <c r="AL65" s="16"/>
      <c r="AM65" s="1"/>
      <c r="AN65" s="21" t="str">
        <f t="shared" si="17"/>
        <v>Finished</v>
      </c>
      <c r="AO65" s="18">
        <f t="shared" si="10"/>
        <v>59</v>
      </c>
      <c r="AP65" s="18" t="str">
        <f t="shared" si="11"/>
        <v>OK</v>
      </c>
      <c r="AQ65" s="18" t="str">
        <f t="shared" si="12"/>
        <v>OK</v>
      </c>
      <c r="AR65" s="18" t="str">
        <f t="shared" si="5"/>
        <v>OK</v>
      </c>
      <c r="AS65" s="18" t="str">
        <f t="shared" si="13"/>
        <v>OK</v>
      </c>
      <c r="AT65" s="18" t="str">
        <f t="shared" si="14"/>
        <v>OK</v>
      </c>
      <c r="AU65" s="18" t="str">
        <f t="shared" si="15"/>
        <v>OK</v>
      </c>
      <c r="AV65" s="22" t="str">
        <f t="shared" si="8"/>
        <v>OK</v>
      </c>
      <c r="AW65" s="23" t="str">
        <f t="shared" si="16"/>
        <v>OK</v>
      </c>
    </row>
    <row r="66" spans="1:49" ht="15">
      <c r="A66" s="58">
        <f t="shared" si="0"/>
        <v>60</v>
      </c>
      <c r="B66" s="31" t="s">
        <v>100</v>
      </c>
      <c r="C66" s="24">
        <v>1</v>
      </c>
      <c r="D66" s="16"/>
      <c r="E66" s="24">
        <v>1</v>
      </c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>
        <v>1</v>
      </c>
      <c r="T66" s="38">
        <v>1</v>
      </c>
      <c r="U66" s="48">
        <v>1</v>
      </c>
      <c r="V66" s="50">
        <v>1</v>
      </c>
      <c r="W66" s="16"/>
      <c r="X66" s="38"/>
      <c r="Y66" s="32"/>
      <c r="Z66" s="50"/>
      <c r="AA66" s="17">
        <v>1</v>
      </c>
      <c r="AB66" s="24"/>
      <c r="AC66" s="50"/>
      <c r="AD66" s="17">
        <v>1</v>
      </c>
      <c r="AE66" s="24"/>
      <c r="AF66" s="50"/>
      <c r="AG66" s="50">
        <v>1</v>
      </c>
      <c r="AH66" s="50"/>
      <c r="AI66" s="53"/>
      <c r="AJ66" s="24"/>
      <c r="AK66" s="50">
        <v>1</v>
      </c>
      <c r="AL66" s="16"/>
      <c r="AM66" s="1"/>
      <c r="AN66" s="21" t="str">
        <f t="shared" si="17"/>
        <v>Finished</v>
      </c>
      <c r="AO66" s="18">
        <f t="shared" si="10"/>
        <v>60</v>
      </c>
      <c r="AP66" s="18" t="str">
        <f t="shared" si="11"/>
        <v>OK</v>
      </c>
      <c r="AQ66" s="18" t="str">
        <f t="shared" si="12"/>
        <v>OK</v>
      </c>
      <c r="AR66" s="18" t="str">
        <f t="shared" si="5"/>
        <v>OK</v>
      </c>
      <c r="AS66" s="18" t="str">
        <f t="shared" si="13"/>
        <v>OK</v>
      </c>
      <c r="AT66" s="18" t="str">
        <f t="shared" si="14"/>
        <v>OK</v>
      </c>
      <c r="AU66" s="18" t="str">
        <f t="shared" si="15"/>
        <v>OK</v>
      </c>
      <c r="AV66" s="22" t="str">
        <f t="shared" si="8"/>
        <v>OK</v>
      </c>
      <c r="AW66" s="23" t="str">
        <f t="shared" si="16"/>
        <v>OK</v>
      </c>
    </row>
    <row r="67" spans="1:49" ht="15">
      <c r="A67" s="58">
        <f t="shared" si="0"/>
        <v>61</v>
      </c>
      <c r="B67" s="31" t="s">
        <v>101</v>
      </c>
      <c r="C67" s="24">
        <v>1</v>
      </c>
      <c r="D67" s="16"/>
      <c r="E67" s="24"/>
      <c r="F67" s="39">
        <v>1</v>
      </c>
      <c r="G67" s="32">
        <v>1</v>
      </c>
      <c r="H67" s="38">
        <v>1</v>
      </c>
      <c r="I67" s="32"/>
      <c r="J67" s="39">
        <v>1</v>
      </c>
      <c r="K67" s="32">
        <v>1</v>
      </c>
      <c r="L67" s="39"/>
      <c r="M67" s="32"/>
      <c r="N67" s="16"/>
      <c r="O67" s="42"/>
      <c r="P67" s="48"/>
      <c r="Q67" s="38"/>
      <c r="R67" s="48">
        <v>1</v>
      </c>
      <c r="S67" s="50">
        <v>1</v>
      </c>
      <c r="T67" s="38">
        <v>1</v>
      </c>
      <c r="U67" s="48"/>
      <c r="V67" s="50"/>
      <c r="W67" s="16"/>
      <c r="X67" s="38"/>
      <c r="Y67" s="32"/>
      <c r="Z67" s="50"/>
      <c r="AA67" s="17">
        <v>1</v>
      </c>
      <c r="AB67" s="24"/>
      <c r="AC67" s="50"/>
      <c r="AD67" s="17">
        <v>1</v>
      </c>
      <c r="AE67" s="24"/>
      <c r="AF67" s="50"/>
      <c r="AG67" s="50">
        <v>1</v>
      </c>
      <c r="AH67" s="50"/>
      <c r="AI67" s="53"/>
      <c r="AJ67" s="24"/>
      <c r="AK67" s="50">
        <v>1</v>
      </c>
      <c r="AL67" s="16"/>
      <c r="AM67" s="1"/>
      <c r="AN67" s="21" t="str">
        <f t="shared" si="17"/>
        <v>Finished</v>
      </c>
      <c r="AO67" s="18">
        <f t="shared" si="10"/>
        <v>61</v>
      </c>
      <c r="AP67" s="18" t="str">
        <f t="shared" si="11"/>
        <v>OK</v>
      </c>
      <c r="AQ67" s="18" t="str">
        <f t="shared" si="12"/>
        <v>OK</v>
      </c>
      <c r="AR67" s="18" t="str">
        <f t="shared" si="5"/>
        <v>OK</v>
      </c>
      <c r="AS67" s="18" t="str">
        <f t="shared" si="13"/>
        <v>OK</v>
      </c>
      <c r="AT67" s="18" t="str">
        <f t="shared" si="14"/>
        <v>OK</v>
      </c>
      <c r="AU67" s="18" t="str">
        <f t="shared" si="15"/>
        <v>OK</v>
      </c>
      <c r="AV67" s="22" t="str">
        <f t="shared" si="8"/>
        <v>OK</v>
      </c>
      <c r="AW67" s="23" t="str">
        <f t="shared" si="16"/>
        <v>OK</v>
      </c>
    </row>
    <row r="68" spans="1:49" ht="15">
      <c r="A68" s="58">
        <f t="shared" si="0"/>
        <v>62</v>
      </c>
      <c r="B68" s="31" t="s">
        <v>102</v>
      </c>
      <c r="C68" s="24">
        <v>1</v>
      </c>
      <c r="D68" s="16"/>
      <c r="E68" s="24">
        <v>1</v>
      </c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>
        <v>1</v>
      </c>
      <c r="S68" s="50">
        <v>1</v>
      </c>
      <c r="T68" s="38">
        <v>1</v>
      </c>
      <c r="U68" s="48"/>
      <c r="V68" s="50"/>
      <c r="W68" s="16"/>
      <c r="X68" s="38"/>
      <c r="Y68" s="32"/>
      <c r="Z68" s="50"/>
      <c r="AA68" s="17">
        <v>1</v>
      </c>
      <c r="AB68" s="24"/>
      <c r="AC68" s="50">
        <v>1</v>
      </c>
      <c r="AD68" s="17">
        <v>1</v>
      </c>
      <c r="AE68" s="24"/>
      <c r="AF68" s="50">
        <v>1</v>
      </c>
      <c r="AG68" s="50">
        <v>1</v>
      </c>
      <c r="AH68" s="50"/>
      <c r="AI68" s="53"/>
      <c r="AJ68" s="24"/>
      <c r="AK68" s="50">
        <v>1</v>
      </c>
      <c r="AL68" s="16"/>
      <c r="AM68" s="1"/>
      <c r="AN68" s="21" t="str">
        <f t="shared" si="17"/>
        <v>Finished</v>
      </c>
      <c r="AO68" s="18">
        <f t="shared" si="10"/>
        <v>62</v>
      </c>
      <c r="AP68" s="18" t="str">
        <f t="shared" si="11"/>
        <v>OK</v>
      </c>
      <c r="AQ68" s="18" t="str">
        <f t="shared" si="12"/>
        <v>OK</v>
      </c>
      <c r="AR68" s="18" t="str">
        <f t="shared" si="5"/>
        <v>OK</v>
      </c>
      <c r="AS68" s="18" t="str">
        <f t="shared" si="13"/>
        <v>OK</v>
      </c>
      <c r="AT68" s="18" t="str">
        <f t="shared" si="14"/>
        <v>OK</v>
      </c>
      <c r="AU68" s="18" t="str">
        <f t="shared" si="15"/>
        <v>OK</v>
      </c>
      <c r="AV68" s="22" t="str">
        <f t="shared" si="8"/>
        <v>OK</v>
      </c>
      <c r="AW68" s="23" t="str">
        <f t="shared" si="16"/>
        <v>OK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67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60" yWindow="63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53</v>
      </c>
      <c r="B1" s="61" t="s">
        <v>49</v>
      </c>
      <c r="C1" s="61"/>
      <c r="D1" s="62" t="s">
        <v>50</v>
      </c>
      <c r="E1" s="63" t="s">
        <v>51</v>
      </c>
      <c r="F1" s="62" t="s">
        <v>52</v>
      </c>
      <c r="G1" s="60" t="s">
        <v>55</v>
      </c>
      <c r="H1" s="60" t="s">
        <v>63</v>
      </c>
      <c r="I1" s="64" t="s">
        <v>54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Shennongjia 10, Hubei Province (Sample 18)</v>
      </c>
      <c r="C3" s="161"/>
      <c r="D3" s="162" t="str" ph="1">
        <f>Scoresheet!C3</f>
        <v>31.32089°-31.32118°N</v>
      </c>
      <c r="E3" s="163" t="str" ph="1">
        <f>Scoresheet!E3</f>
        <v>110.45854-110.45947°E</v>
      </c>
      <c r="F3" s="162" t="str" ph="1">
        <f>Scoresheet!G3</f>
        <v>1544-1549 m</v>
      </c>
      <c r="G3" s="164" t="str" ph="1">
        <f>Scoresheet!I3</f>
        <v>23.09.2010</v>
      </c>
      <c r="H3" s="73" ph="1">
        <f>AQ114</f>
        <v>1</v>
      </c>
      <c r="I3" s="74" t="str" ph="1">
        <f>Scoresheet!M3</f>
        <v>OTU 25 has spines.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57</v>
      </c>
      <c r="D5" s="86" t="s">
        <v>64</v>
      </c>
    </row>
    <row r="6" spans="1:82" ht="15" customHeight="1">
      <c r="C6" s="87" t="s">
        <v>56</v>
      </c>
      <c r="D6" s="88" t="s">
        <v>6</v>
      </c>
      <c r="E6" s="89" t="s">
        <v>7</v>
      </c>
      <c r="F6" s="89" t="s">
        <v>8</v>
      </c>
      <c r="G6" s="89" t="s">
        <v>9</v>
      </c>
      <c r="H6" s="89" t="s">
        <v>10</v>
      </c>
      <c r="I6" s="89" t="s">
        <v>11</v>
      </c>
      <c r="J6" s="89" t="s">
        <v>12</v>
      </c>
      <c r="K6" s="90" t="s">
        <v>13</v>
      </c>
      <c r="L6" s="90" t="s">
        <v>14</v>
      </c>
      <c r="M6" s="90" t="s">
        <v>15</v>
      </c>
      <c r="N6" s="90" t="s">
        <v>16</v>
      </c>
      <c r="O6" s="90" t="s">
        <v>17</v>
      </c>
      <c r="P6" s="90" t="s">
        <v>18</v>
      </c>
      <c r="Q6" s="90" t="s">
        <v>19</v>
      </c>
      <c r="R6" s="90" t="s">
        <v>20</v>
      </c>
      <c r="S6" s="90" t="s">
        <v>21</v>
      </c>
      <c r="T6" s="91" t="s">
        <v>22</v>
      </c>
      <c r="U6" s="91" t="s">
        <v>23</v>
      </c>
      <c r="V6" s="91" t="s">
        <v>24</v>
      </c>
      <c r="W6" s="91" t="s">
        <v>25</v>
      </c>
      <c r="X6" s="92" t="s">
        <v>26</v>
      </c>
      <c r="Y6" s="92" t="s">
        <v>27</v>
      </c>
      <c r="Z6" s="92" t="s">
        <v>28</v>
      </c>
      <c r="AA6" s="93" t="s">
        <v>29</v>
      </c>
      <c r="AB6" s="93" t="s">
        <v>30</v>
      </c>
      <c r="AC6" s="93" t="s">
        <v>31</v>
      </c>
      <c r="AD6" s="93" t="s">
        <v>32</v>
      </c>
      <c r="AE6" s="93" t="s">
        <v>33</v>
      </c>
      <c r="AF6" s="94" t="s">
        <v>34</v>
      </c>
      <c r="AG6" s="94" t="s">
        <v>35</v>
      </c>
      <c r="AH6" s="94" t="s">
        <v>36</v>
      </c>
      <c r="AI6" s="95"/>
      <c r="AJ6" s="95"/>
      <c r="AK6" s="95"/>
      <c r="AL6" s="95"/>
      <c r="AM6" s="95"/>
      <c r="AN6" s="95"/>
      <c r="AQ6" s="66" t="s">
        <v>37</v>
      </c>
      <c r="AR6" s="96" t="s">
        <v>6</v>
      </c>
      <c r="AS6" s="97" t="s">
        <v>7</v>
      </c>
      <c r="AT6" s="97" t="s">
        <v>8</v>
      </c>
      <c r="AU6" s="97" t="s">
        <v>9</v>
      </c>
      <c r="AV6" s="97" t="s">
        <v>10</v>
      </c>
      <c r="AW6" s="97" t="s">
        <v>11</v>
      </c>
      <c r="AX6" s="97" t="s">
        <v>12</v>
      </c>
      <c r="AY6" s="98" t="s">
        <v>13</v>
      </c>
      <c r="AZ6" s="98" t="s">
        <v>14</v>
      </c>
      <c r="BA6" s="98" t="s">
        <v>15</v>
      </c>
      <c r="BB6" s="98" t="s">
        <v>16</v>
      </c>
      <c r="BC6" s="98" t="s">
        <v>17</v>
      </c>
      <c r="BD6" s="98" t="s">
        <v>18</v>
      </c>
      <c r="BE6" s="98" t="s">
        <v>19</v>
      </c>
      <c r="BF6" s="98" t="s">
        <v>20</v>
      </c>
      <c r="BG6" s="98" t="s">
        <v>21</v>
      </c>
      <c r="BH6" s="99" t="s">
        <v>22</v>
      </c>
      <c r="BI6" s="99" t="s">
        <v>23</v>
      </c>
      <c r="BJ6" s="99" t="s">
        <v>24</v>
      </c>
      <c r="BK6" s="99" t="s">
        <v>25</v>
      </c>
      <c r="BL6" s="100" t="s">
        <v>26</v>
      </c>
      <c r="BM6" s="100" t="s">
        <v>27</v>
      </c>
      <c r="BN6" s="100" t="s">
        <v>28</v>
      </c>
      <c r="BO6" s="101" t="s">
        <v>29</v>
      </c>
      <c r="BP6" s="101" t="s">
        <v>30</v>
      </c>
      <c r="BQ6" s="101" t="s">
        <v>31</v>
      </c>
      <c r="BR6" s="101" t="s">
        <v>32</v>
      </c>
      <c r="BS6" s="101" t="s">
        <v>33</v>
      </c>
      <c r="BT6" s="95" t="s">
        <v>34</v>
      </c>
      <c r="BU6" s="95" t="s">
        <v>35</v>
      </c>
      <c r="BV6" s="95" t="s">
        <v>36</v>
      </c>
      <c r="BX6" s="102" t="s">
        <v>58</v>
      </c>
      <c r="BY6" s="103" t="s">
        <v>38</v>
      </c>
      <c r="BZ6" s="104" t="s">
        <v>39</v>
      </c>
      <c r="CA6" s="105" t="s">
        <v>40</v>
      </c>
      <c r="CB6" s="106" t="s">
        <v>41</v>
      </c>
      <c r="CC6" s="107" t="s">
        <v>42</v>
      </c>
      <c r="CD6" s="108" t="s">
        <v>43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1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1</v>
      </c>
      <c r="BI8" s="66">
        <f t="shared" ref="BI8:BI71" si="29">IF(U8&gt;0,1,0)</f>
        <v>1</v>
      </c>
      <c r="BJ8" s="66">
        <f t="shared" ref="BJ8:BJ71" si="30">IF(V8&gt;0,1,0)</f>
        <v>0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1</v>
      </c>
      <c r="J9" s="109">
        <f>IF(Scoresheet!M9=0,0,Scoresheet!M9/(Scoresheet!M9+Scoresheet!N9))</f>
        <v>0.5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0.33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1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0</v>
      </c>
      <c r="AV9" s="66">
        <f t="shared" si="16"/>
        <v>0</v>
      </c>
      <c r="AW9" s="66">
        <f t="shared" si="17"/>
        <v>1</v>
      </c>
      <c r="AX9" s="66">
        <f t="shared" si="18"/>
        <v>1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0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1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0.25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0</v>
      </c>
      <c r="AV10" s="66">
        <f t="shared" si="16"/>
        <v>0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0.5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1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0.5</v>
      </c>
      <c r="H13" s="66">
        <f>IF(Scoresheet!K13=0,0,Scoresheet!K13/(Scoresheet!L13+Scoresheet!K13)*(IF(Result!E13=0,1,Result!E13)))</f>
        <v>0.5</v>
      </c>
      <c r="I13" s="66">
        <f>IF(Scoresheet!L13=0,0,Scoresheet!L13/(Scoresheet!K13+Scoresheet!L13)*(IF(Result!E13=0,1,Result!E13)))</f>
        <v>0.5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1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1</v>
      </c>
      <c r="AV13" s="66">
        <f t="shared" si="16"/>
        <v>1</v>
      </c>
      <c r="AW13" s="66">
        <f t="shared" si="17"/>
        <v>1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0.5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0.5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1</v>
      </c>
      <c r="AV14" s="66">
        <f t="shared" si="16"/>
        <v>0</v>
      </c>
      <c r="AW14" s="66">
        <f t="shared" si="17"/>
        <v>1</v>
      </c>
      <c r="AX14" s="66">
        <f t="shared" si="18"/>
        <v>1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1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1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0.5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0.5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1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1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1</v>
      </c>
      <c r="BS16" s="66">
        <f t="shared" si="39"/>
        <v>1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1</v>
      </c>
      <c r="G17" s="66">
        <f>IF(Scoresheet!I17=0,0,Scoresheet!I17/(Scoresheet!I17+Scoresheet!J17)*(IF(Result!E17=0,1,Result!E17)))</f>
        <v>1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1</v>
      </c>
      <c r="J17" s="109">
        <f>IF(Scoresheet!M17=0,0,Scoresheet!M17/(Scoresheet!M17+Scoresheet!N17))</f>
        <v>1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0.33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0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1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1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1</v>
      </c>
      <c r="AW18" s="66">
        <f t="shared" si="17"/>
        <v>0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0.33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0.5</v>
      </c>
      <c r="H20" s="66">
        <f>IF(Scoresheet!K20=0,0,Scoresheet!K20/(Scoresheet!L20+Scoresheet!K20)*(IF(Result!E20=0,1,Result!E20)))</f>
        <v>0.5</v>
      </c>
      <c r="I20" s="66">
        <f>IF(Scoresheet!L20=0,0,Scoresheet!L20/(Scoresheet!K20+Scoresheet!L20)*(IF(Result!E20=0,1,Result!E20)))</f>
        <v>0.5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0.33</v>
      </c>
      <c r="V20" s="66">
        <f>IF((Scoresheet!$Y20+Scoresheet!$Z20+Scoresheet!$AA20)=0,0,FLOOR(Scoresheet!Z20/(Scoresheet!$Y20+Scoresheet!$Z20+Scoresheet!$AA20),0.01))</f>
        <v>0.33</v>
      </c>
      <c r="W20" s="109">
        <f>IF((Scoresheet!$Y20+Scoresheet!$Z20+Scoresheet!$AA20)=0,0,FLOOR(Scoresheet!AA20/(Scoresheet!$Y20+Scoresheet!$Z20+Scoresheet!$AA20),0.01))</f>
        <v>0.33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1</v>
      </c>
      <c r="AV20" s="66">
        <f t="shared" si="16"/>
        <v>1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1</v>
      </c>
      <c r="J22" s="109">
        <f>IF(Scoresheet!M22=0,0,Scoresheet!M22/(Scoresheet!M22+Scoresheet!N22))</f>
        <v>0.5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0.2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0.33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0</v>
      </c>
      <c r="AV22" s="66">
        <f t="shared" si="16"/>
        <v>0</v>
      </c>
      <c r="AW22" s="66">
        <f t="shared" si="17"/>
        <v>1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1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0.5</v>
      </c>
      <c r="D23" s="109">
        <f>IF(Scoresheet!D23=0,0,Scoresheet!D23/(Scoresheet!C23+Scoresheet!D23))</f>
        <v>0.5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1</v>
      </c>
      <c r="G23" s="66">
        <f>IF(Scoresheet!I23=0,0,Scoresheet!I23/(Scoresheet!I23+Scoresheet!J23)*(IF(Result!E23=0,1,Result!E23)))</f>
        <v>0.5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0.5</v>
      </c>
      <c r="J23" s="109">
        <f>IF(Scoresheet!M23=0,0,Scoresheet!M23/(Scoresheet!M23+Scoresheet!N23))</f>
        <v>1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0.25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0.25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1</v>
      </c>
      <c r="AW23" s="66">
        <f t="shared" si="17"/>
        <v>1</v>
      </c>
      <c r="AX23" s="66">
        <f t="shared" si="18"/>
        <v>1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1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0.33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0.33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0.5</v>
      </c>
      <c r="Z24" s="115">
        <f>IF((Scoresheet!$AB24+Scoresheet!$AC24+Scoresheet!$AD24)=0,0,FLOOR(Scoresheet!AD24/(Scoresheet!$AB24+Scoresheet!$AC24+Scoresheet!$AD24),0.01))</f>
        <v>0.5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0.25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1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1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0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0.5</v>
      </c>
      <c r="I27" s="66">
        <f>IF(Scoresheet!L27=0,0,Scoresheet!L27/(Scoresheet!K27+Scoresheet!L27)*(IF(Result!E27=0,1,Result!E27)))</f>
        <v>0.5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1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1</v>
      </c>
      <c r="AW27" s="66">
        <f t="shared" si="17"/>
        <v>1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1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0.33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0.33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1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1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0.25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0.25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0.33</v>
      </c>
      <c r="V29" s="66">
        <f>IF((Scoresheet!$Y29+Scoresheet!$Z29+Scoresheet!$AA29)=0,0,FLOOR(Scoresheet!Z29/(Scoresheet!$Y29+Scoresheet!$Z29+Scoresheet!$AA29),0.01))</f>
        <v>0.33</v>
      </c>
      <c r="W29" s="109">
        <f>IF((Scoresheet!$Y29+Scoresheet!$Z29+Scoresheet!$AA29)=0,0,FLOOR(Scoresheet!AA29/(Scoresheet!$Y29+Scoresheet!$Z29+Scoresheet!$AA29),0.01))</f>
        <v>0.33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0.33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0.33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0.33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1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1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0.33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0.33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1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1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0.33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0.5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1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1</v>
      </c>
      <c r="BJ31" s="66">
        <f t="shared" si="30"/>
        <v>1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0.2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0.2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0.2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0.2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0.2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1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1</v>
      </c>
      <c r="BD32" s="66">
        <f t="shared" si="24"/>
        <v>1</v>
      </c>
      <c r="BE32" s="66">
        <f t="shared" si="25"/>
        <v>1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0.25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0.25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0.25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0.25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0.33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0.33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0.33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1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0.2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0.33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0.33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0.33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1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1</v>
      </c>
      <c r="J35" s="109">
        <f>IF(Scoresheet!M35=0,0,Scoresheet!M35/(Scoresheet!M35+Scoresheet!N35))</f>
        <v>0.5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0.2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0.2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0.2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0.2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0.5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0.5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0</v>
      </c>
      <c r="AV35" s="66">
        <f t="shared" si="16"/>
        <v>0</v>
      </c>
      <c r="AW35" s="66">
        <f t="shared" si="17"/>
        <v>1</v>
      </c>
      <c r="AX35" s="66">
        <f t="shared" si="18"/>
        <v>1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1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1</v>
      </c>
      <c r="BS35" s="66">
        <f t="shared" si="39"/>
        <v>1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0.5</v>
      </c>
      <c r="I36" s="66">
        <f>IF(Scoresheet!L36=0,0,Scoresheet!L36/(Scoresheet!K36+Scoresheet!L36)*(IF(Result!E36=0,1,Result!E36)))</f>
        <v>0.5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0.33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0.33</v>
      </c>
      <c r="V36" s="66">
        <f>IF((Scoresheet!$Y36+Scoresheet!$Z36+Scoresheet!$AA36)=0,0,FLOOR(Scoresheet!Z36/(Scoresheet!$Y36+Scoresheet!$Z36+Scoresheet!$AA36),0.01))</f>
        <v>0.33</v>
      </c>
      <c r="W36" s="109">
        <f>IF((Scoresheet!$Y36+Scoresheet!$Z36+Scoresheet!$AA36)=0,0,FLOOR(Scoresheet!AA36/(Scoresheet!$Y36+Scoresheet!$Z36+Scoresheet!$AA36),0.01))</f>
        <v>0.33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0.33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0.33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0.33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1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1</v>
      </c>
      <c r="BJ36" s="66">
        <f t="shared" si="30"/>
        <v>1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0.25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0.25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0.5</v>
      </c>
      <c r="W37" s="109">
        <f>IF((Scoresheet!$Y37+Scoresheet!$Z37+Scoresheet!$AA37)=0,0,FLOOR(Scoresheet!AA37/(Scoresheet!$Y37+Scoresheet!$Z37+Scoresheet!$AA37),0.01))</f>
        <v>0.5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0.33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0.33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0.33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0.5</v>
      </c>
      <c r="I38" s="66">
        <f>IF(Scoresheet!L38=0,0,Scoresheet!L38/(Scoresheet!K38+Scoresheet!L38)*(IF(Result!E38=0,1,Result!E38)))</f>
        <v>0.5</v>
      </c>
      <c r="J38" s="109">
        <f>IF(Scoresheet!M38=0,0,Scoresheet!M38/(Scoresheet!M38+Scoresheet!N38))</f>
        <v>0.5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0.5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0.5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0</v>
      </c>
      <c r="AV38" s="66">
        <f t="shared" si="16"/>
        <v>1</v>
      </c>
      <c r="AW38" s="66">
        <f t="shared" si="17"/>
        <v>1</v>
      </c>
      <c r="AX38" s="66">
        <f t="shared" si="18"/>
        <v>1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1</v>
      </c>
      <c r="BE38" s="66">
        <f t="shared" si="25"/>
        <v>1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0.5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0.5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0.25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0.25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0.25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0.25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0.5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0.5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1</v>
      </c>
      <c r="AW39" s="66">
        <f t="shared" si="17"/>
        <v>1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1</v>
      </c>
      <c r="BE39" s="66">
        <f t="shared" si="25"/>
        <v>1</v>
      </c>
      <c r="BF39" s="66">
        <f t="shared" si="26"/>
        <v>1</v>
      </c>
      <c r="BG39" s="66">
        <f t="shared" si="27"/>
        <v>1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0.33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0.33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0.33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1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1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0.33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0.5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0</v>
      </c>
      <c r="AV41" s="66">
        <f t="shared" si="16"/>
        <v>0</v>
      </c>
      <c r="AW41" s="66">
        <f t="shared" si="17"/>
        <v>1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1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0.5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1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0.25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0.25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0.25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0.25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0.5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0</v>
      </c>
      <c r="AV42" s="66">
        <f t="shared" si="16"/>
        <v>1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1</v>
      </c>
      <c r="BC42" s="66">
        <f t="shared" si="23"/>
        <v>1</v>
      </c>
      <c r="BD42" s="66">
        <f t="shared" si="24"/>
        <v>1</v>
      </c>
      <c r="BE42" s="66">
        <f t="shared" si="25"/>
        <v>1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1</v>
      </c>
      <c r="BJ42" s="66">
        <f t="shared" si="30"/>
        <v>1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0.5</v>
      </c>
      <c r="G43" s="66">
        <f>IF(Scoresheet!I43=0,0,Scoresheet!I43/(Scoresheet!I43+Scoresheet!J43)*(IF(Result!E43=0,1,Result!E43)))</f>
        <v>0.5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1</v>
      </c>
      <c r="J43" s="109">
        <f>IF(Scoresheet!M43=0,0,Scoresheet!M43/(Scoresheet!M43+Scoresheet!N43))</f>
        <v>0.5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0.2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0.2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0.2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0.2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0.2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1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0</v>
      </c>
      <c r="AT43" s="66">
        <f t="shared" si="14"/>
        <v>1</v>
      </c>
      <c r="AU43" s="66">
        <f t="shared" si="15"/>
        <v>1</v>
      </c>
      <c r="AV43" s="66">
        <f t="shared" si="16"/>
        <v>0</v>
      </c>
      <c r="AW43" s="66">
        <f t="shared" si="17"/>
        <v>1</v>
      </c>
      <c r="AX43" s="66">
        <f t="shared" si="18"/>
        <v>1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1</v>
      </c>
      <c r="BF43" s="66">
        <f t="shared" si="26"/>
        <v>1</v>
      </c>
      <c r="BG43" s="66">
        <f t="shared" si="27"/>
        <v>1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1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0.33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0.33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0.33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0.5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0.5</v>
      </c>
      <c r="AH44" s="109">
        <f>IF((Scoresheet!$AJ44+Scoresheet!$AK44+Scoresheet!$AL44)=0,0,FLOOR(Scoresheet!AL44/(Scoresheet!$AJ44+Scoresheet!$AK44+Scoresheet!$AL44),0.01))</f>
        <v>0.5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0</v>
      </c>
      <c r="AW44" s="66">
        <f t="shared" si="17"/>
        <v>1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0</v>
      </c>
      <c r="BQ44" s="66">
        <f t="shared" si="37"/>
        <v>1</v>
      </c>
      <c r="BR44" s="66">
        <f t="shared" si="38"/>
        <v>1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1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1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1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0.25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0.25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0.25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0.25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1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0</v>
      </c>
      <c r="AV45" s="66">
        <f t="shared" si="16"/>
        <v>1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1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0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0.5</v>
      </c>
      <c r="G46" s="66">
        <f>IF(Scoresheet!I46=0,0,Scoresheet!I46/(Scoresheet!I46+Scoresheet!J46)*(IF(Result!E46=0,1,Result!E46)))</f>
        <v>0.5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1</v>
      </c>
      <c r="J46" s="109">
        <f>IF(Scoresheet!M46=0,0,Scoresheet!M46/(Scoresheet!M46+Scoresheet!N46))</f>
        <v>1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0.5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0.5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1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1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1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1</v>
      </c>
      <c r="AV46" s="66">
        <f t="shared" si="16"/>
        <v>0</v>
      </c>
      <c r="AW46" s="66">
        <f t="shared" si="17"/>
        <v>1</v>
      </c>
      <c r="AX46" s="66">
        <f t="shared" si="18"/>
        <v>1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1</v>
      </c>
      <c r="BC46" s="66">
        <f t="shared" si="23"/>
        <v>1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1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1</v>
      </c>
      <c r="BO46" s="66">
        <f t="shared" si="35"/>
        <v>0</v>
      </c>
      <c r="BP46" s="66">
        <f t="shared" si="36"/>
        <v>0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1</v>
      </c>
      <c r="G47" s="66">
        <f>IF(Scoresheet!I47=0,0,Scoresheet!I47/(Scoresheet!I47+Scoresheet!J47)*(IF(Result!E47=0,1,Result!E47)))</f>
        <v>0.5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1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0.5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0.5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1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0.5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0</v>
      </c>
      <c r="AT47" s="66">
        <f t="shared" si="14"/>
        <v>1</v>
      </c>
      <c r="AU47" s="66">
        <f t="shared" si="15"/>
        <v>1</v>
      </c>
      <c r="AV47" s="66">
        <f t="shared" si="16"/>
        <v>0</v>
      </c>
      <c r="AW47" s="66">
        <f t="shared" si="17"/>
        <v>1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1</v>
      </c>
      <c r="BC47" s="66">
        <f t="shared" si="23"/>
        <v>1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1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0.2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0.2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0.2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0.2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0.2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1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1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1</v>
      </c>
      <c r="BC48" s="66">
        <f t="shared" si="23"/>
        <v>1</v>
      </c>
      <c r="BD48" s="66">
        <f t="shared" si="24"/>
        <v>1</v>
      </c>
      <c r="BE48" s="66">
        <f t="shared" si="25"/>
        <v>1</v>
      </c>
      <c r="BF48" s="66">
        <f t="shared" si="26"/>
        <v>1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0</v>
      </c>
      <c r="BM48" s="66">
        <f t="shared" si="33"/>
        <v>0</v>
      </c>
      <c r="BN48" s="66">
        <f t="shared" si="34"/>
        <v>1</v>
      </c>
      <c r="BO48" s="66">
        <f t="shared" si="35"/>
        <v>0</v>
      </c>
      <c r="BP48" s="66">
        <f t="shared" si="36"/>
        <v>0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0.5</v>
      </c>
      <c r="D49" s="109">
        <f>IF(Scoresheet!D49=0,0,Scoresheet!D49/(Scoresheet!C49+Scoresheet!D49))</f>
        <v>0.5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0.5</v>
      </c>
      <c r="G49" s="66">
        <f>IF(Scoresheet!I49=0,0,Scoresheet!I49/(Scoresheet!I49+Scoresheet!J49)*(IF(Result!E49=0,1,Result!E49)))</f>
        <v>0.5</v>
      </c>
      <c r="H49" s="66">
        <f>IF(Scoresheet!K49=0,0,Scoresheet!K49/(Scoresheet!L49+Scoresheet!K49)*(IF(Result!E49=0,1,Result!E49)))</f>
        <v>1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0.5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0.33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0.33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0.33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0.33</v>
      </c>
      <c r="Y49" s="66">
        <f>IF((Scoresheet!$AB49+Scoresheet!$AC49+Scoresheet!$AD49)=0,0,FLOOR(Scoresheet!AC49/(Scoresheet!$AB49+Scoresheet!$AC49+Scoresheet!$AD49),0.01))</f>
        <v>0.33</v>
      </c>
      <c r="Z49" s="115">
        <f>IF((Scoresheet!$AB49+Scoresheet!$AC49+Scoresheet!$AD49)=0,0,FLOOR(Scoresheet!AD49/(Scoresheet!$AB49+Scoresheet!$AC49+Scoresheet!$AD49),0.01))</f>
        <v>0.33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0.5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0.5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0</v>
      </c>
      <c r="AT49" s="66">
        <f t="shared" si="14"/>
        <v>1</v>
      </c>
      <c r="AU49" s="66">
        <f t="shared" si="15"/>
        <v>1</v>
      </c>
      <c r="AV49" s="66">
        <f t="shared" si="16"/>
        <v>1</v>
      </c>
      <c r="AW49" s="66">
        <f t="shared" si="17"/>
        <v>0</v>
      </c>
      <c r="AX49" s="66">
        <f t="shared" si="18"/>
        <v>1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1</v>
      </c>
      <c r="BD49" s="66">
        <f t="shared" si="24"/>
        <v>1</v>
      </c>
      <c r="BE49" s="66">
        <f t="shared" si="25"/>
        <v>1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1</v>
      </c>
      <c r="BM49" s="66">
        <f t="shared" si="33"/>
        <v>1</v>
      </c>
      <c r="BN49" s="66">
        <f t="shared" si="34"/>
        <v>1</v>
      </c>
      <c r="BO49" s="66">
        <f t="shared" si="35"/>
        <v>0</v>
      </c>
      <c r="BP49" s="66">
        <f t="shared" si="36"/>
        <v>1</v>
      </c>
      <c r="BQ49" s="66">
        <f t="shared" si="37"/>
        <v>1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1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0.25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0.25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0.25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0.25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0.5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0.5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1</v>
      </c>
      <c r="BE50" s="66">
        <f t="shared" si="25"/>
        <v>1</v>
      </c>
      <c r="BF50" s="66">
        <f t="shared" si="26"/>
        <v>1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0</v>
      </c>
      <c r="BQ50" s="66">
        <f t="shared" si="37"/>
        <v>1</v>
      </c>
      <c r="BR50" s="66">
        <f t="shared" si="38"/>
        <v>1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1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0.25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0.25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0.25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0.25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0.5</v>
      </c>
      <c r="W51" s="109">
        <f>IF((Scoresheet!$Y51+Scoresheet!$Z51+Scoresheet!$AA51)=0,0,FLOOR(Scoresheet!AA51/(Scoresheet!$Y51+Scoresheet!$Z51+Scoresheet!$AA51),0.01))</f>
        <v>0.5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0.5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1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1</v>
      </c>
      <c r="BB51" s="66">
        <f t="shared" si="22"/>
        <v>1</v>
      </c>
      <c r="BC51" s="66">
        <f t="shared" si="23"/>
        <v>1</v>
      </c>
      <c r="BD51" s="66">
        <f t="shared" si="24"/>
        <v>1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1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1</v>
      </c>
      <c r="BQ51" s="66">
        <f t="shared" si="37"/>
        <v>1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0.5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0.5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0.33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0.33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0.33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0.5</v>
      </c>
      <c r="W52" s="109">
        <f>IF((Scoresheet!$Y52+Scoresheet!$Z52+Scoresheet!$AA52)=0,0,FLOOR(Scoresheet!AA52/(Scoresheet!$Y52+Scoresheet!$Z52+Scoresheet!$AA52),0.01))</f>
        <v>0.5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1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1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1</v>
      </c>
      <c r="BC52" s="66">
        <f t="shared" si="23"/>
        <v>1</v>
      </c>
      <c r="BD52" s="66">
        <f t="shared" si="24"/>
        <v>1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1</v>
      </c>
      <c r="BK52" s="66">
        <f t="shared" si="31"/>
        <v>1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0</v>
      </c>
      <c r="BQ52" s="66">
        <f t="shared" si="37"/>
        <v>1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0.25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0.25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0.25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0.25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0.5</v>
      </c>
      <c r="Y53" s="66">
        <f>IF((Scoresheet!$AB53+Scoresheet!$AC53+Scoresheet!$AD53)=0,0,FLOOR(Scoresheet!AC53/(Scoresheet!$AB53+Scoresheet!$AC53+Scoresheet!$AD53),0.01))</f>
        <v>0.5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1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1</v>
      </c>
      <c r="BE53" s="66">
        <f t="shared" si="25"/>
        <v>1</v>
      </c>
      <c r="BF53" s="66">
        <f t="shared" si="26"/>
        <v>1</v>
      </c>
      <c r="BG53" s="66">
        <f t="shared" si="27"/>
        <v>1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1</v>
      </c>
      <c r="BM53" s="66">
        <f t="shared" si="33"/>
        <v>1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1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0</v>
      </c>
      <c r="D54" s="109">
        <f>IF(Scoresheet!D54=0,0,Scoresheet!D54/(Scoresheet!C54+Scoresheet!D54))</f>
        <v>1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0.5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0.5</v>
      </c>
      <c r="I54" s="66">
        <f>IF(Scoresheet!L54=0,0,Scoresheet!L54/(Scoresheet!K54+Scoresheet!L54)*(IF(Result!E54=0,1,Result!E54)))</f>
        <v>0.5</v>
      </c>
      <c r="J54" s="109">
        <f>IF(Scoresheet!M54=0,0,Scoresheet!M54/(Scoresheet!M54+Scoresheet!N54))</f>
        <v>1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0.33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1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1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0.5</v>
      </c>
      <c r="AH54" s="109">
        <f>IF((Scoresheet!$AJ54+Scoresheet!$AK54+Scoresheet!$AL54)=0,0,FLOOR(Scoresheet!AL54/(Scoresheet!$AJ54+Scoresheet!$AK54+Scoresheet!$AL54),0.01))</f>
        <v>0.5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0</v>
      </c>
      <c r="AT54" s="66">
        <f t="shared" si="14"/>
        <v>1</v>
      </c>
      <c r="AU54" s="66">
        <f t="shared" si="15"/>
        <v>0</v>
      </c>
      <c r="AV54" s="66">
        <f t="shared" si="16"/>
        <v>1</v>
      </c>
      <c r="AW54" s="66">
        <f t="shared" si="17"/>
        <v>1</v>
      </c>
      <c r="AX54" s="66">
        <f t="shared" si="18"/>
        <v>1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1</v>
      </c>
      <c r="BC54" s="66">
        <f t="shared" si="23"/>
        <v>1</v>
      </c>
      <c r="BD54" s="66">
        <f t="shared" si="24"/>
        <v>1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1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1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1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0.5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1</v>
      </c>
      <c r="J55" s="109">
        <f>IF(Scoresheet!M55=0,0,Scoresheet!M55/(Scoresheet!M55+Scoresheet!N55))</f>
        <v>1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0.5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0.5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0.5</v>
      </c>
      <c r="W55" s="109">
        <f>IF((Scoresheet!$Y55+Scoresheet!$Z55+Scoresheet!$AA55)=0,0,FLOOR(Scoresheet!AA55/(Scoresheet!$Y55+Scoresheet!$Z55+Scoresheet!$AA55),0.01))</f>
        <v>0.5</v>
      </c>
      <c r="X55" s="66">
        <f>IF((Scoresheet!$AB55+Scoresheet!$AC55+Scoresheet!$AD55)=0,0,FLOOR(Scoresheet!AB55/(Scoresheet!$AB55+Scoresheet!$AC55+Scoresheet!$AD55),0.01))</f>
        <v>1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0.33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0.33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0.33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0</v>
      </c>
      <c r="AT55" s="66">
        <f t="shared" si="14"/>
        <v>1</v>
      </c>
      <c r="AU55" s="66">
        <f t="shared" si="15"/>
        <v>0</v>
      </c>
      <c r="AV55" s="66">
        <f t="shared" si="16"/>
        <v>0</v>
      </c>
      <c r="AW55" s="66">
        <f t="shared" si="17"/>
        <v>1</v>
      </c>
      <c r="AX55" s="66">
        <f t="shared" si="18"/>
        <v>1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1</v>
      </c>
      <c r="BD55" s="66">
        <f t="shared" si="24"/>
        <v>1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1</v>
      </c>
      <c r="BK55" s="66">
        <f t="shared" si="31"/>
        <v>1</v>
      </c>
      <c r="BL55" s="66">
        <f t="shared" si="32"/>
        <v>1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1</v>
      </c>
      <c r="BR55" s="66">
        <f t="shared" si="38"/>
        <v>1</v>
      </c>
      <c r="BS55" s="66">
        <f t="shared" si="39"/>
        <v>1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0.5</v>
      </c>
      <c r="D56" s="109">
        <f>IF(Scoresheet!D56=0,0,Scoresheet!D56/(Scoresheet!C56+Scoresheet!D56))</f>
        <v>0.5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0.5</v>
      </c>
      <c r="G56" s="66">
        <f>IF(Scoresheet!I56=0,0,Scoresheet!I56/(Scoresheet!I56+Scoresheet!J56)*(IF(Result!E56=0,1,Result!E56)))</f>
        <v>0.5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1</v>
      </c>
      <c r="J56" s="109">
        <f>IF(Scoresheet!M56=0,0,Scoresheet!M56/(Scoresheet!M56+Scoresheet!N56))</f>
        <v>0.5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0.2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0.2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0.2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0.2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0.2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0.5</v>
      </c>
      <c r="W56" s="109">
        <f>IF((Scoresheet!$Y56+Scoresheet!$Z56+Scoresheet!$AA56)=0,0,FLOOR(Scoresheet!AA56/(Scoresheet!$Y56+Scoresheet!$Z56+Scoresheet!$AA56),0.01))</f>
        <v>0.5</v>
      </c>
      <c r="X56" s="66">
        <f>IF((Scoresheet!$AB56+Scoresheet!$AC56+Scoresheet!$AD56)=0,0,FLOOR(Scoresheet!AB56/(Scoresheet!$AB56+Scoresheet!$AC56+Scoresheet!$AD56),0.01))</f>
        <v>0.5</v>
      </c>
      <c r="Y56" s="66">
        <f>IF((Scoresheet!$AB56+Scoresheet!$AC56+Scoresheet!$AD56)=0,0,FLOOR(Scoresheet!AC56/(Scoresheet!$AB56+Scoresheet!$AC56+Scoresheet!$AD56),0.01))</f>
        <v>0.5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1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0.5</v>
      </c>
      <c r="AH56" s="109">
        <f>IF((Scoresheet!$AJ56+Scoresheet!$AK56+Scoresheet!$AL56)=0,0,FLOOR(Scoresheet!AL56/(Scoresheet!$AJ56+Scoresheet!$AK56+Scoresheet!$AL56),0.01))</f>
        <v>0.5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0</v>
      </c>
      <c r="AT56" s="66">
        <f t="shared" si="14"/>
        <v>1</v>
      </c>
      <c r="AU56" s="66">
        <f t="shared" si="15"/>
        <v>1</v>
      </c>
      <c r="AV56" s="66">
        <f t="shared" si="16"/>
        <v>0</v>
      </c>
      <c r="AW56" s="66">
        <f t="shared" si="17"/>
        <v>1</v>
      </c>
      <c r="AX56" s="66">
        <f t="shared" si="18"/>
        <v>1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1</v>
      </c>
      <c r="BD56" s="66">
        <f t="shared" si="24"/>
        <v>1</v>
      </c>
      <c r="BE56" s="66">
        <f t="shared" si="25"/>
        <v>1</v>
      </c>
      <c r="BF56" s="66">
        <f t="shared" si="26"/>
        <v>1</v>
      </c>
      <c r="BG56" s="66">
        <f t="shared" si="27"/>
        <v>1</v>
      </c>
      <c r="BH56" s="66">
        <f t="shared" si="28"/>
        <v>0</v>
      </c>
      <c r="BI56" s="66">
        <f t="shared" si="29"/>
        <v>0</v>
      </c>
      <c r="BJ56" s="66">
        <f t="shared" si="30"/>
        <v>1</v>
      </c>
      <c r="BK56" s="66">
        <f t="shared" si="31"/>
        <v>1</v>
      </c>
      <c r="BL56" s="66">
        <f t="shared" si="32"/>
        <v>1</v>
      </c>
      <c r="BM56" s="66">
        <f t="shared" si="33"/>
        <v>1</v>
      </c>
      <c r="BN56" s="66">
        <f t="shared" si="34"/>
        <v>0</v>
      </c>
      <c r="BO56" s="66">
        <f t="shared" si="35"/>
        <v>0</v>
      </c>
      <c r="BP56" s="66">
        <f t="shared" si="36"/>
        <v>1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1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51</v>
      </c>
      <c r="C57" s="66">
        <f>IF(Scoresheet!C57=0,0,Scoresheet!C57/(Scoresheet!C57+Scoresheet!D57))</f>
        <v>0.5</v>
      </c>
      <c r="D57" s="109">
        <f>IF(Scoresheet!D57=0,0,Scoresheet!D57/(Scoresheet!C57+Scoresheet!D57))</f>
        <v>0.5</v>
      </c>
      <c r="E57" s="66">
        <f>IF(Scoresheet!E57=0,0,Scoresheet!E57/(Scoresheet!E57+Scoresheet!F57))</f>
        <v>1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0.5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0.5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1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1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1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0.5</v>
      </c>
      <c r="AH57" s="109">
        <f>IF((Scoresheet!$AJ57+Scoresheet!$AK57+Scoresheet!$AL57)=0,0,FLOOR(Scoresheet!AL57/(Scoresheet!$AJ57+Scoresheet!$AK57+Scoresheet!$AL57),0.01))</f>
        <v>0.5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1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1</v>
      </c>
      <c r="BG57" s="66">
        <f t="shared" si="27"/>
        <v>1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1</v>
      </c>
      <c r="BL57" s="66">
        <f t="shared" si="32"/>
        <v>0</v>
      </c>
      <c r="BM57" s="66">
        <f t="shared" si="33"/>
        <v>1</v>
      </c>
      <c r="BN57" s="66">
        <f t="shared" si="34"/>
        <v>0</v>
      </c>
      <c r="BO57" s="66">
        <f t="shared" si="35"/>
        <v>0</v>
      </c>
      <c r="BP57" s="66">
        <f t="shared" si="36"/>
        <v>1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1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0.5</v>
      </c>
      <c r="G58" s="66">
        <f>IF(Scoresheet!I58=0,0,Scoresheet!I58/(Scoresheet!I58+Scoresheet!J58)*(IF(Result!E58=0,1,Result!E58)))</f>
        <v>0.5</v>
      </c>
      <c r="H58" s="66">
        <f>IF(Scoresheet!K58=0,0,Scoresheet!K58/(Scoresheet!L58+Scoresheet!K58)*(IF(Result!E58=0,1,Result!E58)))</f>
        <v>0.5</v>
      </c>
      <c r="I58" s="66">
        <f>IF(Scoresheet!L58=0,0,Scoresheet!L58/(Scoresheet!K58+Scoresheet!L58)*(IF(Result!E58=0,1,Result!E58)))</f>
        <v>0.5</v>
      </c>
      <c r="J58" s="109">
        <f>IF(Scoresheet!M58=0,0,Scoresheet!M58/(Scoresheet!M58+Scoresheet!N58))</f>
        <v>0.5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0.33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0.33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0.33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1</v>
      </c>
      <c r="X58" s="66">
        <f>IF((Scoresheet!$AB58+Scoresheet!$AC58+Scoresheet!$AD58)=0,0,FLOOR(Scoresheet!AB58/(Scoresheet!$AB58+Scoresheet!$AC58+Scoresheet!$AD58),0.01))</f>
        <v>1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1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0</v>
      </c>
      <c r="AT58" s="66">
        <f t="shared" si="14"/>
        <v>1</v>
      </c>
      <c r="AU58" s="66">
        <f t="shared" si="15"/>
        <v>1</v>
      </c>
      <c r="AV58" s="66">
        <f t="shared" si="16"/>
        <v>1</v>
      </c>
      <c r="AW58" s="66">
        <f t="shared" si="17"/>
        <v>1</v>
      </c>
      <c r="AX58" s="66">
        <f t="shared" si="18"/>
        <v>1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1</v>
      </c>
      <c r="BE58" s="66">
        <f t="shared" si="25"/>
        <v>1</v>
      </c>
      <c r="BF58" s="66">
        <f t="shared" si="26"/>
        <v>1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1</v>
      </c>
      <c r="BL58" s="66">
        <f t="shared" si="32"/>
        <v>1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1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OTU 53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0.5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0.5</v>
      </c>
      <c r="I59" s="66">
        <f>IF(Scoresheet!L59=0,0,Scoresheet!L59/(Scoresheet!K59+Scoresheet!L59)*(IF(Result!E59=0,1,Result!E59)))</f>
        <v>0.5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0.33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0.33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0.33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1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1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0.5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0.5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1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0</v>
      </c>
      <c r="AT59" s="66">
        <f t="shared" si="14"/>
        <v>1</v>
      </c>
      <c r="AU59" s="66">
        <f t="shared" si="15"/>
        <v>0</v>
      </c>
      <c r="AV59" s="66">
        <f t="shared" si="16"/>
        <v>1</v>
      </c>
      <c r="AW59" s="66">
        <f t="shared" si="17"/>
        <v>1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1</v>
      </c>
      <c r="BE59" s="66">
        <f t="shared" si="25"/>
        <v>1</v>
      </c>
      <c r="BF59" s="66">
        <f t="shared" si="26"/>
        <v>1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1</v>
      </c>
      <c r="BL59" s="66">
        <f t="shared" si="32"/>
        <v>0</v>
      </c>
      <c r="BM59" s="66">
        <f t="shared" si="33"/>
        <v>0</v>
      </c>
      <c r="BN59" s="66">
        <f t="shared" si="34"/>
        <v>1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1</v>
      </c>
      <c r="BS59" s="66">
        <f t="shared" si="39"/>
        <v>1</v>
      </c>
      <c r="BT59" s="66">
        <f t="shared" si="40"/>
        <v>0</v>
      </c>
      <c r="BU59" s="66">
        <f t="shared" si="41"/>
        <v>1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54</v>
      </c>
      <c r="B60" s="109" t="str">
        <f>Scoresheet!B60</f>
        <v>OTU 54</v>
      </c>
      <c r="C60" s="66">
        <f>IF(Scoresheet!C60=0,0,Scoresheet!C60/(Scoresheet!C60+Scoresheet!D60))</f>
        <v>1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1</v>
      </c>
      <c r="G60" s="66">
        <f>IF(Scoresheet!I60=0,0,Scoresheet!I60/(Scoresheet!I60+Scoresheet!J60)*(IF(Result!E60=0,1,Result!E60)))</f>
        <v>0.5</v>
      </c>
      <c r="H60" s="66">
        <f>IF(Scoresheet!K60=0,0,Scoresheet!K60/(Scoresheet!L60+Scoresheet!K60)*(IF(Result!E60=0,1,Result!E60)))</f>
        <v>0.5</v>
      </c>
      <c r="I60" s="66">
        <f>IF(Scoresheet!L60=0,0,Scoresheet!L60/(Scoresheet!K60+Scoresheet!L60)*(IF(Result!E60=0,1,Result!E60)))</f>
        <v>0.5</v>
      </c>
      <c r="J60" s="109">
        <f>IF(Scoresheet!M60=0,0,Scoresheet!M60/(Scoresheet!M60+Scoresheet!N60))</f>
        <v>1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0.17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0.17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0.17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0.17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0.17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0.17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1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1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0.5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0.5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1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1</v>
      </c>
      <c r="AR60" s="66">
        <f t="shared" si="12"/>
        <v>1</v>
      </c>
      <c r="AS60" s="66">
        <f t="shared" si="13"/>
        <v>0</v>
      </c>
      <c r="AT60" s="66">
        <f t="shared" si="14"/>
        <v>1</v>
      </c>
      <c r="AU60" s="66">
        <f t="shared" si="15"/>
        <v>1</v>
      </c>
      <c r="AV60" s="66">
        <f t="shared" si="16"/>
        <v>1</v>
      </c>
      <c r="AW60" s="66">
        <f t="shared" si="17"/>
        <v>1</v>
      </c>
      <c r="AX60" s="66">
        <f t="shared" si="18"/>
        <v>1</v>
      </c>
      <c r="AY60" s="66">
        <f t="shared" si="19"/>
        <v>0</v>
      </c>
      <c r="AZ60" s="66">
        <f t="shared" si="20"/>
        <v>1</v>
      </c>
      <c r="BA60" s="66">
        <f t="shared" si="21"/>
        <v>1</v>
      </c>
      <c r="BB60" s="66">
        <f t="shared" si="22"/>
        <v>1</v>
      </c>
      <c r="BC60" s="66">
        <f t="shared" si="23"/>
        <v>1</v>
      </c>
      <c r="BD60" s="66">
        <f t="shared" si="24"/>
        <v>1</v>
      </c>
      <c r="BE60" s="66">
        <f t="shared" si="25"/>
        <v>1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1</v>
      </c>
      <c r="BK60" s="66">
        <f t="shared" si="31"/>
        <v>0</v>
      </c>
      <c r="BL60" s="66">
        <f t="shared" si="32"/>
        <v>0</v>
      </c>
      <c r="BM60" s="66">
        <f t="shared" si="33"/>
        <v>1</v>
      </c>
      <c r="BN60" s="66">
        <f t="shared" si="34"/>
        <v>0</v>
      </c>
      <c r="BO60" s="66">
        <f t="shared" si="35"/>
        <v>0</v>
      </c>
      <c r="BP60" s="66">
        <f t="shared" si="36"/>
        <v>1</v>
      </c>
      <c r="BQ60" s="66">
        <f t="shared" si="37"/>
        <v>1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1</v>
      </c>
      <c r="BV60" s="66">
        <f t="shared" si="42"/>
        <v>0</v>
      </c>
      <c r="BX60" s="66">
        <f t="shared" si="43"/>
        <v>1</v>
      </c>
      <c r="BY60" s="66">
        <f t="shared" si="52"/>
        <v>1</v>
      </c>
      <c r="BZ60" s="66">
        <f t="shared" si="53"/>
        <v>1</v>
      </c>
      <c r="CA60" s="66">
        <f t="shared" si="54"/>
        <v>1</v>
      </c>
      <c r="CB60" s="66">
        <f t="shared" si="55"/>
        <v>1</v>
      </c>
      <c r="CC60" s="66">
        <f t="shared" si="56"/>
        <v>1</v>
      </c>
      <c r="CD60" s="66">
        <f t="shared" si="57"/>
        <v>1</v>
      </c>
    </row>
    <row r="61" spans="1:82">
      <c r="A61" s="96">
        <f t="shared" si="11"/>
        <v>55</v>
      </c>
      <c r="B61" s="109" t="str">
        <f>Scoresheet!B61</f>
        <v>OTU 55</v>
      </c>
      <c r="C61" s="66">
        <f>IF(Scoresheet!C61=0,0,Scoresheet!C61/(Scoresheet!C61+Scoresheet!D61))</f>
        <v>1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0.5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1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0.2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0.2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0.2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0.2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0.2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1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1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0.33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0.33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0.33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1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1</v>
      </c>
      <c r="AR61" s="66">
        <f t="shared" si="12"/>
        <v>1</v>
      </c>
      <c r="AS61" s="66">
        <f t="shared" si="13"/>
        <v>0</v>
      </c>
      <c r="AT61" s="66">
        <f t="shared" si="14"/>
        <v>1</v>
      </c>
      <c r="AU61" s="66">
        <f t="shared" si="15"/>
        <v>0</v>
      </c>
      <c r="AV61" s="66">
        <f t="shared" si="16"/>
        <v>0</v>
      </c>
      <c r="AW61" s="66">
        <f t="shared" si="17"/>
        <v>1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1</v>
      </c>
      <c r="BC61" s="66">
        <f t="shared" si="23"/>
        <v>1</v>
      </c>
      <c r="BD61" s="66">
        <f t="shared" si="24"/>
        <v>1</v>
      </c>
      <c r="BE61" s="66">
        <f t="shared" si="25"/>
        <v>1</v>
      </c>
      <c r="BF61" s="66">
        <f t="shared" si="26"/>
        <v>1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1</v>
      </c>
      <c r="BL61" s="66">
        <f t="shared" si="32"/>
        <v>0</v>
      </c>
      <c r="BM61" s="66">
        <f t="shared" si="33"/>
        <v>0</v>
      </c>
      <c r="BN61" s="66">
        <f t="shared" si="34"/>
        <v>1</v>
      </c>
      <c r="BO61" s="66">
        <f t="shared" si="35"/>
        <v>0</v>
      </c>
      <c r="BP61" s="66">
        <f t="shared" si="36"/>
        <v>0</v>
      </c>
      <c r="BQ61" s="66">
        <f t="shared" si="37"/>
        <v>1</v>
      </c>
      <c r="BR61" s="66">
        <f t="shared" si="38"/>
        <v>1</v>
      </c>
      <c r="BS61" s="66">
        <f t="shared" si="39"/>
        <v>1</v>
      </c>
      <c r="BT61" s="66">
        <f t="shared" si="40"/>
        <v>0</v>
      </c>
      <c r="BU61" s="66">
        <f t="shared" si="41"/>
        <v>1</v>
      </c>
      <c r="BV61" s="66">
        <f t="shared" si="42"/>
        <v>0</v>
      </c>
      <c r="BX61" s="66">
        <f t="shared" si="43"/>
        <v>1</v>
      </c>
      <c r="BY61" s="66">
        <f t="shared" si="52"/>
        <v>1</v>
      </c>
      <c r="BZ61" s="66">
        <f t="shared" si="53"/>
        <v>1</v>
      </c>
      <c r="CA61" s="66">
        <f t="shared" si="54"/>
        <v>1</v>
      </c>
      <c r="CB61" s="66">
        <f t="shared" si="55"/>
        <v>1</v>
      </c>
      <c r="CC61" s="66">
        <f t="shared" si="56"/>
        <v>1</v>
      </c>
      <c r="CD61" s="66">
        <f t="shared" si="57"/>
        <v>1</v>
      </c>
    </row>
    <row r="62" spans="1:82">
      <c r="A62" s="96">
        <f t="shared" si="11"/>
        <v>56</v>
      </c>
      <c r="B62" s="109" t="str">
        <f>Scoresheet!B62</f>
        <v>OTU 56</v>
      </c>
      <c r="C62" s="66">
        <f>IF(Scoresheet!C62=0,0,Scoresheet!C62/(Scoresheet!C62+Scoresheet!D62))</f>
        <v>1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0.5</v>
      </c>
      <c r="G62" s="66">
        <f>IF(Scoresheet!I62=0,0,Scoresheet!I62/(Scoresheet!I62+Scoresheet!J62)*(IF(Result!E62=0,1,Result!E62)))</f>
        <v>0.5</v>
      </c>
      <c r="H62" s="66">
        <f>IF(Scoresheet!K62=0,0,Scoresheet!K62/(Scoresheet!L62+Scoresheet!K62)*(IF(Result!E62=0,1,Result!E62)))</f>
        <v>0.5</v>
      </c>
      <c r="I62" s="66">
        <f>IF(Scoresheet!L62=0,0,Scoresheet!L62/(Scoresheet!K62+Scoresheet!L62)*(IF(Result!E62=0,1,Result!E62)))</f>
        <v>0.5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0.5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0.5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1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1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0.5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0.5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1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1</v>
      </c>
      <c r="AR62" s="66">
        <f t="shared" si="12"/>
        <v>1</v>
      </c>
      <c r="AS62" s="66">
        <f t="shared" si="13"/>
        <v>0</v>
      </c>
      <c r="AT62" s="66">
        <f t="shared" si="14"/>
        <v>1</v>
      </c>
      <c r="AU62" s="66">
        <f t="shared" si="15"/>
        <v>1</v>
      </c>
      <c r="AV62" s="66">
        <f t="shared" si="16"/>
        <v>1</v>
      </c>
      <c r="AW62" s="66">
        <f t="shared" si="17"/>
        <v>1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1</v>
      </c>
      <c r="BF62" s="66">
        <f t="shared" si="26"/>
        <v>1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1</v>
      </c>
      <c r="BL62" s="66">
        <f t="shared" si="32"/>
        <v>0</v>
      </c>
      <c r="BM62" s="66">
        <f t="shared" si="33"/>
        <v>0</v>
      </c>
      <c r="BN62" s="66">
        <f t="shared" si="34"/>
        <v>1</v>
      </c>
      <c r="BO62" s="66">
        <f t="shared" si="35"/>
        <v>0</v>
      </c>
      <c r="BP62" s="66">
        <f t="shared" si="36"/>
        <v>0</v>
      </c>
      <c r="BQ62" s="66">
        <f t="shared" si="37"/>
        <v>1</v>
      </c>
      <c r="BR62" s="66">
        <f t="shared" si="38"/>
        <v>1</v>
      </c>
      <c r="BS62" s="66">
        <f t="shared" si="39"/>
        <v>0</v>
      </c>
      <c r="BT62" s="66">
        <f t="shared" si="40"/>
        <v>0</v>
      </c>
      <c r="BU62" s="66">
        <f t="shared" si="41"/>
        <v>1</v>
      </c>
      <c r="BV62" s="66">
        <f t="shared" si="42"/>
        <v>0</v>
      </c>
      <c r="BX62" s="66">
        <f t="shared" si="43"/>
        <v>1</v>
      </c>
      <c r="BY62" s="66">
        <f t="shared" si="52"/>
        <v>1</v>
      </c>
      <c r="BZ62" s="66">
        <f t="shared" si="53"/>
        <v>1</v>
      </c>
      <c r="CA62" s="66">
        <f t="shared" si="54"/>
        <v>1</v>
      </c>
      <c r="CB62" s="66">
        <f t="shared" si="55"/>
        <v>1</v>
      </c>
      <c r="CC62" s="66">
        <f t="shared" si="56"/>
        <v>1</v>
      </c>
      <c r="CD62" s="66">
        <f t="shared" si="57"/>
        <v>1</v>
      </c>
    </row>
    <row r="63" spans="1:82">
      <c r="A63" s="96">
        <f t="shared" si="11"/>
        <v>57</v>
      </c>
      <c r="B63" s="109" t="str">
        <f>Scoresheet!B63</f>
        <v>OTU 57</v>
      </c>
      <c r="C63" s="66">
        <f>IF(Scoresheet!C63=0,0,Scoresheet!C63/(Scoresheet!C63+Scoresheet!D63))</f>
        <v>1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0.5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1</v>
      </c>
      <c r="J63" s="109">
        <f>IF(Scoresheet!M63=0,0,Scoresheet!M63/(Scoresheet!M63+Scoresheet!N63))</f>
        <v>0.5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0.25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0.25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0.25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0.25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1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1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0.5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0.5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1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1</v>
      </c>
      <c r="AR63" s="66">
        <f t="shared" si="12"/>
        <v>1</v>
      </c>
      <c r="AS63" s="66">
        <f t="shared" si="13"/>
        <v>0</v>
      </c>
      <c r="AT63" s="66">
        <f t="shared" si="14"/>
        <v>1</v>
      </c>
      <c r="AU63" s="66">
        <f t="shared" si="15"/>
        <v>0</v>
      </c>
      <c r="AV63" s="66">
        <f t="shared" si="16"/>
        <v>0</v>
      </c>
      <c r="AW63" s="66">
        <f t="shared" si="17"/>
        <v>1</v>
      </c>
      <c r="AX63" s="66">
        <f t="shared" si="18"/>
        <v>1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1</v>
      </c>
      <c r="BC63" s="66">
        <f t="shared" si="23"/>
        <v>1</v>
      </c>
      <c r="BD63" s="66">
        <f t="shared" si="24"/>
        <v>1</v>
      </c>
      <c r="BE63" s="66">
        <f t="shared" si="25"/>
        <v>1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1</v>
      </c>
      <c r="BL63" s="66">
        <f t="shared" si="32"/>
        <v>0</v>
      </c>
      <c r="BM63" s="66">
        <f t="shared" si="33"/>
        <v>0</v>
      </c>
      <c r="BN63" s="66">
        <f t="shared" si="34"/>
        <v>1</v>
      </c>
      <c r="BO63" s="66">
        <f t="shared" si="35"/>
        <v>0</v>
      </c>
      <c r="BP63" s="66">
        <f t="shared" si="36"/>
        <v>1</v>
      </c>
      <c r="BQ63" s="66">
        <f t="shared" si="37"/>
        <v>1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1</v>
      </c>
      <c r="BV63" s="66">
        <f t="shared" si="42"/>
        <v>0</v>
      </c>
      <c r="BX63" s="66">
        <f t="shared" si="43"/>
        <v>1</v>
      </c>
      <c r="BY63" s="66">
        <f t="shared" si="52"/>
        <v>1</v>
      </c>
      <c r="BZ63" s="66">
        <f t="shared" si="53"/>
        <v>1</v>
      </c>
      <c r="CA63" s="66">
        <f t="shared" si="54"/>
        <v>1</v>
      </c>
      <c r="CB63" s="66">
        <f t="shared" si="55"/>
        <v>1</v>
      </c>
      <c r="CC63" s="66">
        <f t="shared" si="56"/>
        <v>1</v>
      </c>
      <c r="CD63" s="66">
        <f t="shared" si="57"/>
        <v>1</v>
      </c>
    </row>
    <row r="64" spans="1:82">
      <c r="A64" s="96">
        <f t="shared" si="11"/>
        <v>58</v>
      </c>
      <c r="B64" s="109" t="str">
        <f>Scoresheet!B64</f>
        <v>OTU 58</v>
      </c>
      <c r="C64" s="66">
        <f>IF(Scoresheet!C64=0,0,Scoresheet!C64/(Scoresheet!C64+Scoresheet!D64))</f>
        <v>1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0.5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0.5</v>
      </c>
      <c r="I64" s="66">
        <f>IF(Scoresheet!L64=0,0,Scoresheet!L64/(Scoresheet!K64+Scoresheet!L64)*(IF(Result!E64=0,1,Result!E64)))</f>
        <v>0.5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0.2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0.2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0.2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0.2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0.2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1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1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0.5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0.5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1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1</v>
      </c>
      <c r="AR64" s="66">
        <f t="shared" si="12"/>
        <v>1</v>
      </c>
      <c r="AS64" s="66">
        <f t="shared" si="13"/>
        <v>0</v>
      </c>
      <c r="AT64" s="66">
        <f t="shared" si="14"/>
        <v>1</v>
      </c>
      <c r="AU64" s="66">
        <f t="shared" si="15"/>
        <v>0</v>
      </c>
      <c r="AV64" s="66">
        <f t="shared" si="16"/>
        <v>1</v>
      </c>
      <c r="AW64" s="66">
        <f t="shared" si="17"/>
        <v>1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1</v>
      </c>
      <c r="BD64" s="66">
        <f t="shared" si="24"/>
        <v>1</v>
      </c>
      <c r="BE64" s="66">
        <f t="shared" si="25"/>
        <v>1</v>
      </c>
      <c r="BF64" s="66">
        <f t="shared" si="26"/>
        <v>1</v>
      </c>
      <c r="BG64" s="66">
        <f t="shared" si="27"/>
        <v>1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1</v>
      </c>
      <c r="BL64" s="66">
        <f t="shared" si="32"/>
        <v>0</v>
      </c>
      <c r="BM64" s="66">
        <f t="shared" si="33"/>
        <v>0</v>
      </c>
      <c r="BN64" s="66">
        <f t="shared" si="34"/>
        <v>1</v>
      </c>
      <c r="BO64" s="66">
        <f t="shared" si="35"/>
        <v>0</v>
      </c>
      <c r="BP64" s="66">
        <f t="shared" si="36"/>
        <v>1</v>
      </c>
      <c r="BQ64" s="66">
        <f t="shared" si="37"/>
        <v>1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1</v>
      </c>
      <c r="BV64" s="66">
        <f t="shared" si="42"/>
        <v>0</v>
      </c>
      <c r="BX64" s="66">
        <f t="shared" si="43"/>
        <v>1</v>
      </c>
      <c r="BY64" s="66">
        <f t="shared" si="52"/>
        <v>1</v>
      </c>
      <c r="BZ64" s="66">
        <f t="shared" si="53"/>
        <v>1</v>
      </c>
      <c r="CA64" s="66">
        <f t="shared" si="54"/>
        <v>1</v>
      </c>
      <c r="CB64" s="66">
        <f t="shared" si="55"/>
        <v>1</v>
      </c>
      <c r="CC64" s="66">
        <f t="shared" si="56"/>
        <v>1</v>
      </c>
      <c r="CD64" s="66">
        <f t="shared" si="57"/>
        <v>1</v>
      </c>
    </row>
    <row r="65" spans="1:82">
      <c r="A65" s="96">
        <f t="shared" si="11"/>
        <v>59</v>
      </c>
      <c r="B65" s="109" t="str">
        <f>Scoresheet!B65</f>
        <v>OTU 59</v>
      </c>
      <c r="C65" s="66">
        <f>IF(Scoresheet!C65=0,0,Scoresheet!C65/(Scoresheet!C65+Scoresheet!D65))</f>
        <v>1</v>
      </c>
      <c r="D65" s="109">
        <f>IF(Scoresheet!D65=0,0,Scoresheet!D65/(Scoresheet!C65+Scoresheet!D65))</f>
        <v>0</v>
      </c>
      <c r="E65" s="66">
        <f>IF(Scoresheet!E65=0,0,Scoresheet!E65/(Scoresheet!E65+Scoresheet!F65))</f>
        <v>1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0.17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0.17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0.17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0.17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0.17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0.17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1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1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1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1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1</v>
      </c>
      <c r="AR65" s="66">
        <f t="shared" si="12"/>
        <v>1</v>
      </c>
      <c r="AS65" s="66">
        <f t="shared" si="13"/>
        <v>1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1</v>
      </c>
      <c r="BC65" s="66">
        <f t="shared" si="23"/>
        <v>1</v>
      </c>
      <c r="BD65" s="66">
        <f t="shared" si="24"/>
        <v>1</v>
      </c>
      <c r="BE65" s="66">
        <f t="shared" si="25"/>
        <v>1</v>
      </c>
      <c r="BF65" s="66">
        <f t="shared" si="26"/>
        <v>1</v>
      </c>
      <c r="BG65" s="66">
        <f t="shared" si="27"/>
        <v>1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1</v>
      </c>
      <c r="BL65" s="66">
        <f t="shared" si="32"/>
        <v>0</v>
      </c>
      <c r="BM65" s="66">
        <f t="shared" si="33"/>
        <v>0</v>
      </c>
      <c r="BN65" s="66">
        <f t="shared" si="34"/>
        <v>1</v>
      </c>
      <c r="BO65" s="66">
        <f t="shared" si="35"/>
        <v>0</v>
      </c>
      <c r="BP65" s="66">
        <f t="shared" si="36"/>
        <v>0</v>
      </c>
      <c r="BQ65" s="66">
        <f t="shared" si="37"/>
        <v>1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1</v>
      </c>
      <c r="BV65" s="66">
        <f t="shared" si="42"/>
        <v>0</v>
      </c>
      <c r="BX65" s="66">
        <f t="shared" si="43"/>
        <v>1</v>
      </c>
      <c r="BY65" s="66">
        <f t="shared" si="52"/>
        <v>1</v>
      </c>
      <c r="BZ65" s="66">
        <f t="shared" si="53"/>
        <v>1</v>
      </c>
      <c r="CA65" s="66">
        <f t="shared" si="54"/>
        <v>1</v>
      </c>
      <c r="CB65" s="66">
        <f t="shared" si="55"/>
        <v>1</v>
      </c>
      <c r="CC65" s="66">
        <f t="shared" si="56"/>
        <v>1</v>
      </c>
      <c r="CD65" s="66">
        <f t="shared" si="57"/>
        <v>1</v>
      </c>
    </row>
    <row r="66" spans="1:82">
      <c r="A66" s="96">
        <f t="shared" si="11"/>
        <v>60</v>
      </c>
      <c r="B66" s="109" t="str">
        <f>Scoresheet!B66</f>
        <v>OTU 60</v>
      </c>
      <c r="C66" s="66">
        <f>IF(Scoresheet!C66=0,0,Scoresheet!C66/(Scoresheet!C66+Scoresheet!D66))</f>
        <v>1</v>
      </c>
      <c r="D66" s="109">
        <f>IF(Scoresheet!D66=0,0,Scoresheet!D66/(Scoresheet!C66+Scoresheet!D66))</f>
        <v>0</v>
      </c>
      <c r="E66" s="66">
        <f>IF(Scoresheet!E66=0,0,Scoresheet!E66/(Scoresheet!E66+Scoresheet!F66))</f>
        <v>1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0.25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0.25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0.25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0.25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1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1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1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1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1</v>
      </c>
      <c r="AR66" s="66">
        <f t="shared" si="12"/>
        <v>1</v>
      </c>
      <c r="AS66" s="66">
        <f t="shared" si="13"/>
        <v>1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1</v>
      </c>
      <c r="BD66" s="66">
        <f t="shared" si="24"/>
        <v>1</v>
      </c>
      <c r="BE66" s="66">
        <f t="shared" si="25"/>
        <v>1</v>
      </c>
      <c r="BF66" s="66">
        <f t="shared" si="26"/>
        <v>1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1</v>
      </c>
      <c r="BL66" s="66">
        <f t="shared" si="32"/>
        <v>0</v>
      </c>
      <c r="BM66" s="66">
        <f t="shared" si="33"/>
        <v>0</v>
      </c>
      <c r="BN66" s="66">
        <f t="shared" si="34"/>
        <v>1</v>
      </c>
      <c r="BO66" s="66">
        <f t="shared" si="35"/>
        <v>0</v>
      </c>
      <c r="BP66" s="66">
        <f t="shared" si="36"/>
        <v>0</v>
      </c>
      <c r="BQ66" s="66">
        <f t="shared" si="37"/>
        <v>1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1</v>
      </c>
      <c r="BV66" s="66">
        <f t="shared" si="42"/>
        <v>0</v>
      </c>
      <c r="BX66" s="66">
        <f t="shared" si="43"/>
        <v>1</v>
      </c>
      <c r="BY66" s="66">
        <f t="shared" si="52"/>
        <v>1</v>
      </c>
      <c r="BZ66" s="66">
        <f t="shared" si="53"/>
        <v>1</v>
      </c>
      <c r="CA66" s="66">
        <f t="shared" si="54"/>
        <v>1</v>
      </c>
      <c r="CB66" s="66">
        <f t="shared" si="55"/>
        <v>1</v>
      </c>
      <c r="CC66" s="66">
        <f t="shared" si="56"/>
        <v>1</v>
      </c>
      <c r="CD66" s="66">
        <f t="shared" si="57"/>
        <v>1</v>
      </c>
    </row>
    <row r="67" spans="1:82">
      <c r="A67" s="96">
        <f t="shared" si="11"/>
        <v>61</v>
      </c>
      <c r="B67" s="109" t="str">
        <f>Scoresheet!B67</f>
        <v>OTU 61</v>
      </c>
      <c r="C67" s="66">
        <f>IF(Scoresheet!C67=0,0,Scoresheet!C67/(Scoresheet!C67+Scoresheet!D67))</f>
        <v>1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0.5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1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0.33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0.33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0.33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1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1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1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1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1</v>
      </c>
      <c r="AR67" s="66">
        <f t="shared" si="12"/>
        <v>1</v>
      </c>
      <c r="AS67" s="66">
        <f t="shared" si="13"/>
        <v>0</v>
      </c>
      <c r="AT67" s="66">
        <f t="shared" si="14"/>
        <v>1</v>
      </c>
      <c r="AU67" s="66">
        <f t="shared" si="15"/>
        <v>0</v>
      </c>
      <c r="AV67" s="66">
        <f t="shared" si="16"/>
        <v>1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1</v>
      </c>
      <c r="BC67" s="66">
        <f t="shared" si="23"/>
        <v>1</v>
      </c>
      <c r="BD67" s="66">
        <f t="shared" si="24"/>
        <v>1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1</v>
      </c>
      <c r="BL67" s="66">
        <f t="shared" si="32"/>
        <v>0</v>
      </c>
      <c r="BM67" s="66">
        <f t="shared" si="33"/>
        <v>0</v>
      </c>
      <c r="BN67" s="66">
        <f t="shared" si="34"/>
        <v>1</v>
      </c>
      <c r="BO67" s="66">
        <f t="shared" si="35"/>
        <v>0</v>
      </c>
      <c r="BP67" s="66">
        <f t="shared" si="36"/>
        <v>0</v>
      </c>
      <c r="BQ67" s="66">
        <f t="shared" si="37"/>
        <v>1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1</v>
      </c>
      <c r="BV67" s="66">
        <f t="shared" si="42"/>
        <v>0</v>
      </c>
      <c r="BX67" s="66">
        <f t="shared" si="43"/>
        <v>1</v>
      </c>
      <c r="BY67" s="66">
        <f t="shared" si="52"/>
        <v>1</v>
      </c>
      <c r="BZ67" s="66">
        <f t="shared" si="53"/>
        <v>1</v>
      </c>
      <c r="CA67" s="66">
        <f t="shared" si="54"/>
        <v>1</v>
      </c>
      <c r="CB67" s="66">
        <f t="shared" si="55"/>
        <v>1</v>
      </c>
      <c r="CC67" s="66">
        <f t="shared" si="56"/>
        <v>1</v>
      </c>
      <c r="CD67" s="66">
        <f t="shared" si="57"/>
        <v>1</v>
      </c>
    </row>
    <row r="68" spans="1:82">
      <c r="A68" s="96">
        <f t="shared" si="11"/>
        <v>62</v>
      </c>
      <c r="B68" s="109" t="str">
        <f>Scoresheet!B68</f>
        <v>OTU 62</v>
      </c>
      <c r="C68" s="66">
        <f>IF(Scoresheet!C68=0,0,Scoresheet!C68/(Scoresheet!C68+Scoresheet!D68))</f>
        <v>1</v>
      </c>
      <c r="D68" s="109">
        <f>IF(Scoresheet!D68=0,0,Scoresheet!D68/(Scoresheet!C68+Scoresheet!D68))</f>
        <v>0</v>
      </c>
      <c r="E68" s="66">
        <f>IF(Scoresheet!E68=0,0,Scoresheet!E68/(Scoresheet!E68+Scoresheet!F68))</f>
        <v>1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0.33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0.33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0.33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1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0.5</v>
      </c>
      <c r="Z68" s="115">
        <f>IF((Scoresheet!$AB68+Scoresheet!$AC68+Scoresheet!$AD68)=0,0,FLOOR(Scoresheet!AD68/(Scoresheet!$AB68+Scoresheet!$AC68+Scoresheet!$AD68),0.01))</f>
        <v>0.5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0.5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0.5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1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1</v>
      </c>
      <c r="AR68" s="66">
        <f t="shared" si="12"/>
        <v>1</v>
      </c>
      <c r="AS68" s="66">
        <f t="shared" si="13"/>
        <v>1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1</v>
      </c>
      <c r="BC68" s="66">
        <f t="shared" si="23"/>
        <v>1</v>
      </c>
      <c r="BD68" s="66">
        <f t="shared" si="24"/>
        <v>1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1</v>
      </c>
      <c r="BL68" s="66">
        <f t="shared" si="32"/>
        <v>0</v>
      </c>
      <c r="BM68" s="66">
        <f t="shared" si="33"/>
        <v>1</v>
      </c>
      <c r="BN68" s="66">
        <f t="shared" si="34"/>
        <v>1</v>
      </c>
      <c r="BO68" s="66">
        <f t="shared" si="35"/>
        <v>0</v>
      </c>
      <c r="BP68" s="66">
        <f t="shared" si="36"/>
        <v>1</v>
      </c>
      <c r="BQ68" s="66">
        <f t="shared" si="37"/>
        <v>1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1</v>
      </c>
      <c r="BV68" s="66">
        <f t="shared" si="42"/>
        <v>0</v>
      </c>
      <c r="BX68" s="66">
        <f t="shared" si="43"/>
        <v>1</v>
      </c>
      <c r="BY68" s="66">
        <f t="shared" si="52"/>
        <v>1</v>
      </c>
      <c r="BZ68" s="66">
        <f t="shared" si="53"/>
        <v>1</v>
      </c>
      <c r="CA68" s="66">
        <f t="shared" si="54"/>
        <v>1</v>
      </c>
      <c r="CB68" s="66">
        <f t="shared" si="55"/>
        <v>1</v>
      </c>
      <c r="CC68" s="66">
        <f t="shared" si="56"/>
        <v>1</v>
      </c>
      <c r="CD68" s="66">
        <f t="shared" si="57"/>
        <v>1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62</v>
      </c>
      <c r="B108" s="118" t="s">
        <v>44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45</v>
      </c>
      <c r="AQ108" s="96" ph="1">
        <f t="shared" ref="AQ108:BV108" si="91">SUM(AQ7:AQ107)</f>
        <v>62</v>
      </c>
      <c r="AR108" s="96" ph="1">
        <f t="shared" si="91"/>
        <v>62</v>
      </c>
      <c r="AS108" s="96" ph="1">
        <f t="shared" si="91"/>
        <v>21</v>
      </c>
      <c r="AT108" s="96" ph="1">
        <f t="shared" si="91"/>
        <v>39</v>
      </c>
      <c r="AU108" s="96" ph="1">
        <f t="shared" si="91"/>
        <v>15</v>
      </c>
      <c r="AV108" s="96" ph="1">
        <f t="shared" si="91"/>
        <v>23</v>
      </c>
      <c r="AW108" s="96" ph="1">
        <f t="shared" si="91"/>
        <v>34</v>
      </c>
      <c r="AX108" s="96" ph="1">
        <f t="shared" si="91"/>
        <v>18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2</v>
      </c>
      <c r="BB108" s="96" ph="1">
        <f t="shared" si="91"/>
        <v>22</v>
      </c>
      <c r="BC108" s="96" ph="1">
        <f t="shared" si="91"/>
        <v>46</v>
      </c>
      <c r="BD108" s="96" ph="1">
        <f t="shared" si="91"/>
        <v>54</v>
      </c>
      <c r="BE108" s="96" ph="1">
        <f t="shared" si="91"/>
        <v>45</v>
      </c>
      <c r="BF108" s="96" ph="1">
        <f t="shared" si="91"/>
        <v>31</v>
      </c>
      <c r="BG108" s="96" ph="1">
        <f t="shared" si="91"/>
        <v>15</v>
      </c>
      <c r="BH108" s="96" ph="1">
        <f t="shared" si="91"/>
        <v>1</v>
      </c>
      <c r="BI108" s="96" ph="1">
        <f t="shared" si="91"/>
        <v>6</v>
      </c>
      <c r="BJ108" s="96" ph="1">
        <f t="shared" si="91"/>
        <v>15</v>
      </c>
      <c r="BK108" s="96" ph="1">
        <f t="shared" si="91"/>
        <v>55</v>
      </c>
      <c r="BL108" s="96" ph="1">
        <f t="shared" si="91"/>
        <v>8</v>
      </c>
      <c r="BM108" s="96" ph="1">
        <f t="shared" si="91"/>
        <v>13</v>
      </c>
      <c r="BN108" s="96" ph="1">
        <f t="shared" si="91"/>
        <v>53</v>
      </c>
      <c r="BO108" s="96" ph="1">
        <f t="shared" si="91"/>
        <v>0</v>
      </c>
      <c r="BP108" s="96" ph="1">
        <f t="shared" si="91"/>
        <v>34</v>
      </c>
      <c r="BQ108" s="96" ph="1">
        <f t="shared" si="91"/>
        <v>47</v>
      </c>
      <c r="BR108" s="96" ph="1">
        <f t="shared" si="91"/>
        <v>19</v>
      </c>
      <c r="BS108" s="96" ph="1">
        <f t="shared" si="91"/>
        <v>8</v>
      </c>
      <c r="BT108" s="96" ph="1">
        <f t="shared" si="91"/>
        <v>0</v>
      </c>
      <c r="BU108" s="96" ph="1">
        <f t="shared" si="91"/>
        <v>62</v>
      </c>
      <c r="BV108" s="96" ph="1">
        <f t="shared" si="91"/>
        <v>4</v>
      </c>
      <c r="BW108" s="117" t="s">
        <v>45</v>
      </c>
      <c r="BX108" s="117" ph="1">
        <f>SUM(BX7:BX107)</f>
        <v>62</v>
      </c>
      <c r="BY108" s="117" ph="1">
        <f t="shared" ref="BY108:CD108" si="92">SUM(BY7:BY107)</f>
        <v>62</v>
      </c>
      <c r="BZ108" s="117" ph="1">
        <f t="shared" si="92"/>
        <v>62</v>
      </c>
      <c r="CA108" s="117" ph="1">
        <f t="shared" si="92"/>
        <v>62</v>
      </c>
      <c r="CB108" s="117" ph="1">
        <f t="shared" si="92"/>
        <v>62</v>
      </c>
      <c r="CC108" s="117" ph="1">
        <f t="shared" si="92"/>
        <v>62</v>
      </c>
      <c r="CD108" s="117" ph="1">
        <f t="shared" si="92"/>
        <v>62</v>
      </c>
    </row>
    <row r="109" spans="1:82">
      <c r="A109" s="96"/>
      <c r="B109" s="118" t="s">
        <v>46</v>
      </c>
      <c r="C109" s="117"/>
      <c r="D109" s="123">
        <f>SUM(D7:D107)</f>
        <v>3</v>
      </c>
      <c r="E109" s="97">
        <f t="shared" ref="E109:AH109" si="93">SUM(E7:E107)</f>
        <v>20.5</v>
      </c>
      <c r="F109" s="97">
        <f>SUM(F7:F107)</f>
        <v>22.5</v>
      </c>
      <c r="G109" s="97">
        <f t="shared" si="93"/>
        <v>8</v>
      </c>
      <c r="H109" s="97">
        <f t="shared" si="93"/>
        <v>15</v>
      </c>
      <c r="I109" s="97">
        <f t="shared" si="93"/>
        <v>26.5</v>
      </c>
      <c r="J109" s="123">
        <f t="shared" si="93"/>
        <v>13</v>
      </c>
      <c r="K109" s="97">
        <f t="shared" si="93"/>
        <v>0</v>
      </c>
      <c r="L109" s="97">
        <f t="shared" si="93"/>
        <v>0.17</v>
      </c>
      <c r="M109" s="97">
        <f t="shared" si="93"/>
        <v>0.42000000000000004</v>
      </c>
      <c r="N109" s="97">
        <f t="shared" si="93"/>
        <v>6.330000000000001</v>
      </c>
      <c r="O109" s="97">
        <f t="shared" si="93"/>
        <v>14.04</v>
      </c>
      <c r="P109" s="97">
        <f t="shared" si="93"/>
        <v>16.269999999999996</v>
      </c>
      <c r="Q109" s="97">
        <f t="shared" si="93"/>
        <v>12.369999999999997</v>
      </c>
      <c r="R109" s="97">
        <f t="shared" si="93"/>
        <v>8.3900000000000023</v>
      </c>
      <c r="S109" s="123">
        <f t="shared" si="93"/>
        <v>3.8100000000000005</v>
      </c>
      <c r="T109" s="97">
        <f t="shared" si="93"/>
        <v>1</v>
      </c>
      <c r="U109" s="97">
        <f t="shared" si="93"/>
        <v>2.99</v>
      </c>
      <c r="V109" s="97">
        <f t="shared" si="93"/>
        <v>8.99</v>
      </c>
      <c r="W109" s="123">
        <f t="shared" si="93"/>
        <v>49.989999999999995</v>
      </c>
      <c r="X109" s="97">
        <f t="shared" si="93"/>
        <v>5.83</v>
      </c>
      <c r="Y109" s="97">
        <f t="shared" si="93"/>
        <v>7.83</v>
      </c>
      <c r="Z109" s="123">
        <f t="shared" si="93"/>
        <v>48.33</v>
      </c>
      <c r="AA109" s="97">
        <f t="shared" si="93"/>
        <v>0</v>
      </c>
      <c r="AB109" s="97">
        <f t="shared" si="93"/>
        <v>20.98</v>
      </c>
      <c r="AC109" s="97">
        <f t="shared" si="93"/>
        <v>28.47</v>
      </c>
      <c r="AD109" s="97">
        <f t="shared" si="93"/>
        <v>7.9700000000000006</v>
      </c>
      <c r="AE109" s="123">
        <f t="shared" si="93"/>
        <v>4.49</v>
      </c>
      <c r="AF109" s="97">
        <f t="shared" si="93"/>
        <v>0</v>
      </c>
      <c r="AG109" s="97">
        <f t="shared" si="93"/>
        <v>60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47</v>
      </c>
      <c r="C110" s="117"/>
      <c r="D110" s="123">
        <f>AR108</f>
        <v>62</v>
      </c>
      <c r="E110" s="97">
        <f>BY108</f>
        <v>62</v>
      </c>
      <c r="F110" s="97">
        <f>BY108</f>
        <v>62</v>
      </c>
      <c r="G110" s="97">
        <f>BY108</f>
        <v>62</v>
      </c>
      <c r="H110" s="97">
        <f>BY108</f>
        <v>62</v>
      </c>
      <c r="I110" s="97">
        <f>BY108</f>
        <v>62</v>
      </c>
      <c r="J110" s="123">
        <f>BY108</f>
        <v>62</v>
      </c>
      <c r="K110" s="98">
        <f>BZ108</f>
        <v>62</v>
      </c>
      <c r="L110" s="98">
        <f>BZ108</f>
        <v>62</v>
      </c>
      <c r="M110" s="98">
        <f>BZ108</f>
        <v>62</v>
      </c>
      <c r="N110" s="98">
        <f>BZ108</f>
        <v>62</v>
      </c>
      <c r="O110" s="98">
        <f>BZ108</f>
        <v>62</v>
      </c>
      <c r="P110" s="98">
        <f>BZ108</f>
        <v>62</v>
      </c>
      <c r="Q110" s="98">
        <f>BZ108</f>
        <v>62</v>
      </c>
      <c r="R110" s="98">
        <f>BZ108</f>
        <v>62</v>
      </c>
      <c r="S110" s="119">
        <f>BZ108</f>
        <v>62</v>
      </c>
      <c r="T110" s="99">
        <f>CA108</f>
        <v>62</v>
      </c>
      <c r="U110" s="99">
        <f>CA108</f>
        <v>62</v>
      </c>
      <c r="V110" s="99">
        <f>CA108</f>
        <v>62</v>
      </c>
      <c r="W110" s="120">
        <f>CA108</f>
        <v>62</v>
      </c>
      <c r="X110" s="117">
        <f>CB108</f>
        <v>62</v>
      </c>
      <c r="Y110" s="117">
        <f>CB108</f>
        <v>62</v>
      </c>
      <c r="Z110" s="118">
        <f>CB108</f>
        <v>62</v>
      </c>
      <c r="AA110" s="101">
        <f>CC108</f>
        <v>62</v>
      </c>
      <c r="AB110" s="101">
        <f>CC108</f>
        <v>62</v>
      </c>
      <c r="AC110" s="101">
        <f>CC108</f>
        <v>62</v>
      </c>
      <c r="AD110" s="101">
        <f>CC108</f>
        <v>62</v>
      </c>
      <c r="AE110" s="121">
        <f>CC108</f>
        <v>62</v>
      </c>
      <c r="AF110" s="95">
        <f>CD108</f>
        <v>62</v>
      </c>
      <c r="AG110" s="95">
        <f>CD108</f>
        <v>62</v>
      </c>
      <c r="AH110" s="122">
        <f>CD108</f>
        <v>62</v>
      </c>
      <c r="AI110" s="95"/>
      <c r="AJ110" s="95"/>
      <c r="AK110" s="95"/>
      <c r="AL110" s="95"/>
      <c r="AM110" s="95"/>
      <c r="AN110" s="95"/>
      <c r="AP110" s="66" t="s">
        <v>59</v>
      </c>
      <c r="AQ110" s="66">
        <f>SUM(BX108:CD108)</f>
        <v>434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61</v>
      </c>
      <c r="AQ111" s="66">
        <f>AQ108*7-SUM(BX108:CD108)</f>
        <v>0</v>
      </c>
    </row>
    <row r="112" spans="1:82">
      <c r="A112" s="96"/>
      <c r="B112" s="96" t="s">
        <v>48</v>
      </c>
      <c r="C112" s="96"/>
      <c r="D112" s="59">
        <f>(D109/AR108)*100</f>
        <v>4.838709677419355</v>
      </c>
      <c r="E112" s="59">
        <f>(E109/BY108)*100</f>
        <v>33.064516129032256</v>
      </c>
      <c r="F112" s="59">
        <f>(F109/BY108)*100</f>
        <v>36.29032258064516</v>
      </c>
      <c r="G112" s="59">
        <f>(G109/BY108)*100</f>
        <v>12.903225806451612</v>
      </c>
      <c r="H112" s="59">
        <f>(H109/BY108)*100</f>
        <v>24.193548387096776</v>
      </c>
      <c r="I112" s="59">
        <f>(I109/BY108)*100</f>
        <v>42.741935483870968</v>
      </c>
      <c r="J112" s="59">
        <f>(J109/BY108)*100</f>
        <v>20.967741935483872</v>
      </c>
      <c r="K112" s="59">
        <f>(K109/BZ108)*100</f>
        <v>0</v>
      </c>
      <c r="L112" s="59">
        <f>(L109/BZ108)*100</f>
        <v>0.27419354838709681</v>
      </c>
      <c r="M112" s="59">
        <f>(M109/BZ108)*100</f>
        <v>0.67741935483870974</v>
      </c>
      <c r="N112" s="59">
        <f>(N109/BZ108)*100</f>
        <v>10.20967741935484</v>
      </c>
      <c r="O112" s="59">
        <f>(O109/BZ108)*100</f>
        <v>22.64516129032258</v>
      </c>
      <c r="P112" s="59">
        <f>(P109/BZ108)*100</f>
        <v>26.241935483870961</v>
      </c>
      <c r="Q112" s="59">
        <f>(Q109/BZ108)*100</f>
        <v>19.951612903225801</v>
      </c>
      <c r="R112" s="59">
        <f>(R109/BZ108)*100</f>
        <v>13.532258064516133</v>
      </c>
      <c r="S112" s="59">
        <f>(S109/BZ108)*100</f>
        <v>6.1451612903225818</v>
      </c>
      <c r="T112" s="59">
        <f>(T109/CA108)*100</f>
        <v>1.6129032258064515</v>
      </c>
      <c r="U112" s="59">
        <f>(U109/CA108)*100</f>
        <v>4.8225806451612909</v>
      </c>
      <c r="V112" s="59">
        <f>(V109/CA108)*100</f>
        <v>14.499999999999998</v>
      </c>
      <c r="W112" s="59">
        <f>(W109/CA108)*100</f>
        <v>80.629032258064498</v>
      </c>
      <c r="X112" s="59">
        <f>(X109/CB108)*100</f>
        <v>9.4032258064516139</v>
      </c>
      <c r="Y112" s="59">
        <f>(Y109/CB108)*100</f>
        <v>12.629032258064516</v>
      </c>
      <c r="Z112" s="59">
        <f>(Z109/CB108)*100</f>
        <v>77.951612903225808</v>
      </c>
      <c r="AA112" s="59">
        <f>(AA109/CC108)*100</f>
        <v>0</v>
      </c>
      <c r="AB112" s="59">
        <f>(AB109/CC108)*100</f>
        <v>33.838709677419352</v>
      </c>
      <c r="AC112" s="59">
        <f>(AC109/CC108)*100</f>
        <v>45.919354838709673</v>
      </c>
      <c r="AD112" s="59">
        <f>(AD109/CC108)*100</f>
        <v>12.854838709677422</v>
      </c>
      <c r="AE112" s="59">
        <f>(AE109/CC108)*100</f>
        <v>7.241935483870968</v>
      </c>
      <c r="AF112" s="59">
        <f>(AF109/CD108)*100</f>
        <v>0</v>
      </c>
      <c r="AG112" s="59">
        <f>(AG109/CD108)*100</f>
        <v>96.774193548387103</v>
      </c>
      <c r="AH112" s="59">
        <f>(AH109/CD108)*100</f>
        <v>3.225806451612903</v>
      </c>
      <c r="AP112" s="66" t="s">
        <v>60</v>
      </c>
      <c r="AQ112" s="66">
        <f>AQ108*7</f>
        <v>434</v>
      </c>
    </row>
    <row r="114" spans="42:43">
      <c r="AP114" s="66" t="s">
        <v>62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2012-05-16T04:41:50Z</dcterms:modified>
</cp:coreProperties>
</file>